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G:\Websites\Meadow View Primary\resources\governors\"/>
    </mc:Choice>
  </mc:AlternateContent>
  <xr:revisionPtr revIDLastSave="0" documentId="8_{29456116-5796-4418-8C8E-232E17ED5B25}" xr6:coauthVersionLast="46" xr6:coauthVersionMax="46" xr10:uidLastSave="{00000000-0000-0000-0000-000000000000}"/>
  <bookViews>
    <workbookView xWindow="2385" yWindow="1245" windowWidth="14025" windowHeight="14865" xr2:uid="{00000000-000D-0000-FFFF-FFFF00000000}"/>
  </bookViews>
  <sheets>
    <sheet name="Income &amp; Expenditure" sheetId="1" r:id="rId1"/>
  </sheet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3" i="1" l="1"/>
  <c r="F162" i="1"/>
  <c r="E162" i="1"/>
  <c r="D162" i="1"/>
  <c r="F151" i="1"/>
  <c r="E151" i="1"/>
  <c r="D151" i="1"/>
  <c r="F145" i="1"/>
  <c r="E145" i="1"/>
  <c r="D145" i="1"/>
  <c r="F134" i="1"/>
  <c r="E134" i="1"/>
  <c r="D134" i="1"/>
  <c r="F132" i="1"/>
  <c r="E132" i="1"/>
  <c r="D132" i="1"/>
  <c r="F128" i="1"/>
  <c r="E128" i="1"/>
  <c r="D128" i="1"/>
  <c r="F126" i="1"/>
  <c r="E126" i="1"/>
  <c r="D126" i="1"/>
  <c r="F124" i="1"/>
  <c r="E124" i="1"/>
  <c r="D124" i="1"/>
  <c r="F119" i="1"/>
  <c r="E119" i="1"/>
  <c r="D119" i="1"/>
  <c r="F115" i="1"/>
  <c r="E115" i="1"/>
  <c r="D115" i="1"/>
  <c r="F108" i="1"/>
  <c r="E108" i="1"/>
  <c r="D108" i="1"/>
  <c r="F104" i="1"/>
  <c r="E104" i="1"/>
  <c r="D104" i="1"/>
  <c r="F102" i="1"/>
  <c r="E102" i="1"/>
  <c r="D102" i="1"/>
  <c r="F100" i="1"/>
  <c r="E100" i="1"/>
  <c r="D100" i="1"/>
  <c r="F96" i="1"/>
  <c r="E96" i="1"/>
  <c r="D96" i="1"/>
  <c r="F93" i="1"/>
  <c r="E93" i="1"/>
  <c r="D93" i="1"/>
  <c r="F91" i="1"/>
  <c r="E91" i="1"/>
  <c r="D91" i="1"/>
  <c r="F89" i="1"/>
  <c r="E89" i="1"/>
  <c r="D89" i="1"/>
  <c r="F83" i="1"/>
  <c r="E83" i="1"/>
  <c r="D83" i="1"/>
  <c r="F78" i="1"/>
  <c r="E78" i="1"/>
  <c r="D78" i="1"/>
  <c r="F73" i="1"/>
  <c r="E73" i="1"/>
  <c r="D73" i="1"/>
  <c r="F68" i="1"/>
  <c r="E68" i="1"/>
  <c r="D68" i="1"/>
  <c r="F63" i="1"/>
  <c r="E63" i="1"/>
  <c r="D63" i="1"/>
  <c r="C55" i="1"/>
  <c r="F54" i="1"/>
  <c r="E54" i="1"/>
  <c r="D54" i="1"/>
  <c r="F50" i="1"/>
  <c r="E50" i="1"/>
  <c r="D50" i="1"/>
  <c r="F48" i="1"/>
  <c r="E48" i="1"/>
  <c r="D48" i="1"/>
  <c r="F46" i="1"/>
  <c r="E46" i="1"/>
  <c r="D46" i="1"/>
  <c r="F41" i="1"/>
  <c r="E41" i="1"/>
  <c r="D41" i="1"/>
  <c r="F37" i="1"/>
  <c r="E37" i="1"/>
  <c r="D37" i="1"/>
  <c r="F32" i="1"/>
  <c r="E32" i="1"/>
  <c r="D32" i="1"/>
  <c r="F26" i="1"/>
  <c r="E26" i="1"/>
  <c r="D26" i="1"/>
  <c r="F22" i="1"/>
  <c r="E22" i="1"/>
  <c r="D22" i="1"/>
  <c r="F16" i="1"/>
  <c r="E16" i="1"/>
  <c r="D16" i="1"/>
  <c r="F14" i="1"/>
  <c r="E14" i="1"/>
  <c r="D14" i="1"/>
  <c r="F12" i="1"/>
  <c r="E12" i="1"/>
  <c r="D12" i="1"/>
  <c r="D163" i="1" l="1"/>
  <c r="F55" i="1"/>
  <c r="E163" i="1"/>
  <c r="F84" i="1"/>
  <c r="D55" i="1"/>
  <c r="D165" i="1" s="1"/>
  <c r="D167" i="1" s="1"/>
  <c r="E166" i="1" s="1"/>
  <c r="E55" i="1"/>
  <c r="F163" i="1"/>
  <c r="E84" i="1"/>
  <c r="D84" i="1"/>
  <c r="F165" i="1" l="1"/>
  <c r="E165" i="1"/>
  <c r="E167" i="1" s="1"/>
  <c r="F166" i="1" s="1"/>
  <c r="F167" i="1" s="1"/>
</calcChain>
</file>

<file path=xl/sharedStrings.xml><?xml version="1.0" encoding="utf-8"?>
<sst xmlns="http://schemas.openxmlformats.org/spreadsheetml/2006/main" count="386" uniqueCount="181">
  <si>
    <t>Apprenticeship Levy (2019-20)</t>
  </si>
  <si>
    <t>Admin Subscriptions</t>
  </si>
  <si>
    <t>Total Income from Lettings</t>
  </si>
  <si>
    <t>Education Support Staff - Employers NI</t>
  </si>
  <si>
    <t>Lump Sum</t>
  </si>
  <si>
    <t>Lettings - NPQML</t>
  </si>
  <si>
    <t>PFI funding</t>
  </si>
  <si>
    <t>Risk Management</t>
  </si>
  <si>
    <t>Lettings Charges - General</t>
  </si>
  <si>
    <t>School Hygiene &amp; First Aid</t>
  </si>
  <si>
    <t>Genuine Partnerships</t>
  </si>
  <si>
    <t>Education Support Staff - Pay</t>
  </si>
  <si>
    <t>Surplus / (Deficit) Brought Fwd</t>
  </si>
  <si>
    <t>Bank Interest</t>
  </si>
  <si>
    <t>Total Indirect Employee Expenses</t>
  </si>
  <si>
    <t>Universal Infant Free School Meals Grant</t>
  </si>
  <si>
    <t>LAC Pupil</t>
  </si>
  <si>
    <t>SEN Element 3 Funding (KT)</t>
  </si>
  <si>
    <t>Total Pupil Premium</t>
  </si>
  <si>
    <t>PFI Services - Water</t>
  </si>
  <si>
    <t>2020 - 21</t>
  </si>
  <si>
    <t>Curriculum Subscriptions</t>
  </si>
  <si>
    <t>ROSIS</t>
  </si>
  <si>
    <t>Total SEN Funding</t>
  </si>
  <si>
    <t>Rates Charge</t>
  </si>
  <si>
    <t>Pupil Premium - Service</t>
  </si>
  <si>
    <t>RPA Scheme from 2021-22</t>
  </si>
  <si>
    <t>Key Performance Indicators</t>
  </si>
  <si>
    <t>Absence Insurance</t>
  </si>
  <si>
    <t>Total Supply Teacher Insurance</t>
  </si>
  <si>
    <t>Breakfast Club Income</t>
  </si>
  <si>
    <t>Pre 16 High Needs Funding</t>
  </si>
  <si>
    <t>Spend per pupil for non-pay expenditure lines (£)</t>
  </si>
  <si>
    <t>Total Revenue Income</t>
  </si>
  <si>
    <t>Total Teaching Staff</t>
  </si>
  <si>
    <t>Ref2</t>
  </si>
  <si>
    <t>Learning Support Service</t>
  </si>
  <si>
    <t>Administrative Staff - Pay</t>
  </si>
  <si>
    <t>Teacher Pay Grant (based on 207 pupils)</t>
  </si>
  <si>
    <t>Total Education Support Staff</t>
  </si>
  <si>
    <t>FTE Support Staff</t>
  </si>
  <si>
    <t>Total FTE</t>
  </si>
  <si>
    <t>Teaching Staff - Pay</t>
  </si>
  <si>
    <t>Teaching Staff - Other</t>
  </si>
  <si>
    <t>Small Works &amp; PAT Testing (2019-20)</t>
  </si>
  <si>
    <t>Total Special Facilities</t>
  </si>
  <si>
    <t>Total Supply Teaching Staff</t>
  </si>
  <si>
    <t>School Uniforms</t>
  </si>
  <si>
    <t xml:space="preserve">Admissions &amp; Appeals </t>
  </si>
  <si>
    <t>Total Pupil Numbers by Lagged Pupil Numbers</t>
  </si>
  <si>
    <t>Agency Supply Cover</t>
  </si>
  <si>
    <t>Pupil Premium (Ever 6) - based on 36.5% Eligibility</t>
  </si>
  <si>
    <t>Total Staff Costs to Total Income (%)</t>
  </si>
  <si>
    <t>COVID Catch Up Premium</t>
  </si>
  <si>
    <t>Curriculum Contracted Services</t>
  </si>
  <si>
    <t>Administrative Staff - Other</t>
  </si>
  <si>
    <t>PFI Services - Energy</t>
  </si>
  <si>
    <t>Financial Support</t>
  </si>
  <si>
    <t>Total Staff Costs to Section 251 (%)</t>
  </si>
  <si>
    <t>Legal Insurance (RPA from 2021-22)</t>
  </si>
  <si>
    <t>Early Years</t>
  </si>
  <si>
    <t>Teaching Staff - Pension</t>
  </si>
  <si>
    <t>DBS Checks</t>
  </si>
  <si>
    <t>Total Bought in professional services – other (except PFI)</t>
  </si>
  <si>
    <t>Total Other Staff</t>
  </si>
  <si>
    <t>PFI Services - Repairs</t>
  </si>
  <si>
    <t/>
  </si>
  <si>
    <t>PFI Services - Cleaning</t>
  </si>
  <si>
    <t>Total Revenue Expenditure</t>
  </si>
  <si>
    <t>Proportion of budget spent on the Leadership team (%)</t>
  </si>
  <si>
    <t>Total Development and Training</t>
  </si>
  <si>
    <t>SLA Charges (2019-20) RGFL/LSS</t>
  </si>
  <si>
    <t>Teacher Pension Grant (based on 207 pupils)</t>
  </si>
  <si>
    <t>Universal Infant Free School Meals</t>
  </si>
  <si>
    <t>Total Staffing</t>
  </si>
  <si>
    <t>ICT Licences</t>
  </si>
  <si>
    <t>Parental Contributions to Visits</t>
  </si>
  <si>
    <t>Total Early Years Funding</t>
  </si>
  <si>
    <t>FTE Teaching Staff</t>
  </si>
  <si>
    <t>PFI Services - Free School Meals</t>
  </si>
  <si>
    <t>Redundancy Payment</t>
  </si>
  <si>
    <t>ACT Support</t>
  </si>
  <si>
    <t>Total Cleaning and Caretaking</t>
  </si>
  <si>
    <t>Evolve</t>
  </si>
  <si>
    <t>Total Catering Supplies</t>
  </si>
  <si>
    <t>Total Schools Block Funding</t>
  </si>
  <si>
    <t>PFI Services - Catering Subsidy</t>
  </si>
  <si>
    <t>Income from 2019-20</t>
  </si>
  <si>
    <t>Sheffield Hallam Students/Leeds</t>
  </si>
  <si>
    <t>Supply Teaching Staff - Pay</t>
  </si>
  <si>
    <t>Meadow View Primary - Income/Expenditure Report</t>
  </si>
  <si>
    <t>Total Other Government Grants</t>
  </si>
  <si>
    <t>Postage</t>
  </si>
  <si>
    <t>Absence Insurance Claims</t>
  </si>
  <si>
    <t>SEN Element 3 Funding (MR)</t>
  </si>
  <si>
    <t>Lettings Charges - Engie</t>
  </si>
  <si>
    <t>Admin Materials</t>
  </si>
  <si>
    <t>Apprenticeship Levy</t>
  </si>
  <si>
    <t>Total Other Occupation Costs</t>
  </si>
  <si>
    <t>Pupil Teacher Ratio as per Lagged Pupil Numbers</t>
  </si>
  <si>
    <t>Pupil Premium (Emergency LAC)</t>
  </si>
  <si>
    <t>Rates</t>
  </si>
  <si>
    <t>Administrative Staff - Employers NI</t>
  </si>
  <si>
    <t>Cumulative Surplus / (Deficit) C/Fwd</t>
  </si>
  <si>
    <t>Employer Liability Insurance (RPA from 2021-22)</t>
  </si>
  <si>
    <t>Total ICT Learning Resources</t>
  </si>
  <si>
    <t>Total Bought in Prof Services - Curric</t>
  </si>
  <si>
    <t>Ref1</t>
  </si>
  <si>
    <t>SLE Income (Sue Gregg)</t>
  </si>
  <si>
    <t>Other Staff - Other</t>
  </si>
  <si>
    <t>Staff Training</t>
  </si>
  <si>
    <t>Reimbursement - HLTA Secondment</t>
  </si>
  <si>
    <t>School Visits (inc. Transport)</t>
  </si>
  <si>
    <t>Other Staff - Employers NI</t>
  </si>
  <si>
    <t>2022 - 23</t>
  </si>
  <si>
    <t>Teaching Staff - Employers NI</t>
  </si>
  <si>
    <t>2021 - 22</t>
  </si>
  <si>
    <t>Basic Entitlement Age Weighted Pupil Unit (AWPU)</t>
  </si>
  <si>
    <t>Total Rates</t>
  </si>
  <si>
    <t>Total Other Staff Related Insurance</t>
  </si>
  <si>
    <t>JMAT Management Fee</t>
  </si>
  <si>
    <t>PFI Services - Grounds</t>
  </si>
  <si>
    <t>PFI Affordability Contribution</t>
  </si>
  <si>
    <t>Total Staff Costs (£)</t>
  </si>
  <si>
    <t>Snow Clearing</t>
  </si>
  <si>
    <t>PFI Services - Caretaking</t>
  </si>
  <si>
    <t>Maths Hub (JL)</t>
  </si>
  <si>
    <t>Small Works &amp; PAT Testing</t>
  </si>
  <si>
    <t>Other Staff - Pay</t>
  </si>
  <si>
    <t>Human Resources</t>
  </si>
  <si>
    <t>In Year Surplus / (Deficit)</t>
  </si>
  <si>
    <t>Lettings - Slimming World</t>
  </si>
  <si>
    <t>Description</t>
  </si>
  <si>
    <t>COVID Expenditure (Reimbursed)</t>
  </si>
  <si>
    <t>COVID Costs Reimbursed</t>
  </si>
  <si>
    <t>Total Funds Delegated by the LA</t>
  </si>
  <si>
    <t>Total Supply Teacher Insurance Claims</t>
  </si>
  <si>
    <t>English Hub</t>
  </si>
  <si>
    <t>PE &amp; Sports Premium</t>
  </si>
  <si>
    <t>Total Building Maintenance and Improvement</t>
  </si>
  <si>
    <t>Total Learning Resources (not ICT)</t>
  </si>
  <si>
    <t>Total Bought in professional services – other (PFI)</t>
  </si>
  <si>
    <t>Other Staff - Pension</t>
  </si>
  <si>
    <t>Total Staff Costs as Proportion of Total Expense (%)</t>
  </si>
  <si>
    <t>Total Agency Supply Teaching Staff</t>
  </si>
  <si>
    <t>Administrative Staff - Pension</t>
  </si>
  <si>
    <t>Sale of Uniforms</t>
  </si>
  <si>
    <t>Pupil Premium (Post LAC)</t>
  </si>
  <si>
    <t>COVID FSM Expenditure</t>
  </si>
  <si>
    <t>Total Additional Grant for Schools</t>
  </si>
  <si>
    <t>Supply Teaching Staff - Employers NI</t>
  </si>
  <si>
    <t>Reprographic Charges</t>
  </si>
  <si>
    <t>Total Other income from facilities and services</t>
  </si>
  <si>
    <t xml:space="preserve">Education Psychology </t>
  </si>
  <si>
    <t>ICT Licences &amp; Broadband</t>
  </si>
  <si>
    <t>Catering Supplies (Breakfast Club etc.)</t>
  </si>
  <si>
    <t>Inclusion Support Grant (AK)</t>
  </si>
  <si>
    <t>Supply Teaching Staff - Pension</t>
  </si>
  <si>
    <t>Payroll Administration</t>
  </si>
  <si>
    <t>Prior Attainment</t>
  </si>
  <si>
    <t>General Learning Resources</t>
  </si>
  <si>
    <t>Snow Clearing (2019-20)</t>
  </si>
  <si>
    <t>Income</t>
  </si>
  <si>
    <t>Total Administrative Staff</t>
  </si>
  <si>
    <t>Education Support Staff - Other</t>
  </si>
  <si>
    <t>Total High Needs Block</t>
  </si>
  <si>
    <t>SEN Element 3 Funding (JB)</t>
  </si>
  <si>
    <t>English as an Additional Language (EAL)</t>
  </si>
  <si>
    <t>Supply Teaching Staff - Other</t>
  </si>
  <si>
    <t>Equipment Insurance (RPA from 2021-22)</t>
  </si>
  <si>
    <t>Speech &amp; Language Therapy</t>
  </si>
  <si>
    <t>Expenditure</t>
  </si>
  <si>
    <t>Education Support Staff - Pension</t>
  </si>
  <si>
    <t>ICT Support</t>
  </si>
  <si>
    <t>Deprivation</t>
  </si>
  <si>
    <t>Total Contributions to Educational Visits</t>
  </si>
  <si>
    <t>Total Other Insurance Costs</t>
  </si>
  <si>
    <t>Telephone Calls &amp; Line Rental</t>
  </si>
  <si>
    <t>Average Teacher Cost (£)</t>
  </si>
  <si>
    <t>Total Administrative Supplies</t>
  </si>
  <si>
    <t>PFI Services -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</si>
</sst>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</numFmts>
  <fonts count="3" x14ac:knownFonts="1">
    <font>
      <sz val="10"/>
      <name val="Arial"/>
    </font>
    <font>
      <b/>
      <sz val="10"/>
      <color rgb="FFFFFFFF"/>
      <name val="Arial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2" fillId="0" borderId="0"/>
    <xf numFmtId="44" fontId="2" fillId="0" borderId="0"/>
    <xf numFmtId="42" fontId="2" fillId="0" borderId="0"/>
    <xf numFmtId="43" fontId="2" fillId="0" borderId="0"/>
    <xf numFmtId="41" fontId="2" fillId="0" borderId="0"/>
    <xf numFmtId="0" fontId="1" fillId="2" borderId="1">
      <alignment horizontal="center" vertical="center"/>
    </xf>
    <xf numFmtId="0" fontId="2" fillId="0" borderId="1">
      <alignment wrapText="1"/>
    </xf>
    <xf numFmtId="164" fontId="2" fillId="3" borderId="1"/>
    <xf numFmtId="164" fontId="2" fillId="4" borderId="1">
      <alignment horizontal="center"/>
    </xf>
  </cellStyleXfs>
  <cellXfs count="17">
    <xf numFmtId="0" fontId="0" fillId="0" borderId="0" xfId="0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164" fontId="0" fillId="0" borderId="1" xfId="0" applyNumberFormat="1" applyFill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/>
    <xf numFmtId="164" fontId="0" fillId="6" borderId="1" xfId="0" applyNumberFormat="1" applyFill="1" applyBorder="1"/>
    <xf numFmtId="164" fontId="0" fillId="6" borderId="1" xfId="0" applyNumberFormat="1" applyFill="1" applyBorder="1" applyAlignment="1">
      <alignment wrapText="1"/>
    </xf>
    <xf numFmtId="164" fontId="1" fillId="5" borderId="1" xfId="0" applyNumberFormat="1" applyFont="1" applyFill="1" applyBorder="1"/>
    <xf numFmtId="164" fontId="0" fillId="7" borderId="1" xfId="0" applyNumberFormat="1" applyFill="1" applyBorder="1"/>
    <xf numFmtId="0" fontId="1" fillId="5" borderId="0" xfId="0" applyFont="1" applyFill="1"/>
    <xf numFmtId="0" fontId="0" fillId="0" borderId="1" xfId="0" applyNumberFormat="1" applyFill="1" applyBorder="1" applyAlignment="1">
      <alignment wrapText="1"/>
    </xf>
    <xf numFmtId="9" fontId="0" fillId="0" borderId="1" xfId="0" applyNumberFormat="1" applyFill="1" applyBorder="1" applyAlignment="1">
      <alignment wrapText="1"/>
    </xf>
    <xf numFmtId="0" fontId="1" fillId="5" borderId="1" xfId="0" applyNumberFormat="1" applyFont="1" applyFill="1" applyBorder="1" applyAlignment="1"/>
    <xf numFmtId="0" fontId="0" fillId="0" borderId="1" xfId="0" applyNumberFormat="1" applyFill="1" applyBorder="1" applyAlignment="1">
      <alignment wrapText="1"/>
    </xf>
    <xf numFmtId="164" fontId="1" fillId="5" borderId="1" xfId="0" applyNumberFormat="1" applyFont="1" applyFill="1" applyBorder="1"/>
    <xf numFmtId="0" fontId="1" fillId="5" borderId="1" xfId="0" applyFont="1" applyFill="1" applyBorder="1"/>
  </cellXfs>
  <cellStyles count="10">
    <cellStyle name="AltSubTotalStyle" xfId="9" xr:uid="{00000000-0005-0000-0000-000000000000}"/>
    <cellStyle name="Comma" xfId="4" xr:uid="{00000000-0005-0000-0000-000001000000}"/>
    <cellStyle name="Comma [0]" xfId="5" xr:uid="{00000000-0005-0000-0000-000002000000}"/>
    <cellStyle name="Currency" xfId="2" xr:uid="{00000000-0005-0000-0000-000003000000}"/>
    <cellStyle name="Currency [0]" xfId="3" xr:uid="{00000000-0005-0000-0000-000004000000}"/>
    <cellStyle name="Normal" xfId="0" builtinId="0"/>
    <cellStyle name="Percent" xfId="1" xr:uid="{00000000-0005-0000-0000-000006000000}"/>
    <cellStyle name="StandardStyle" xfId="7" xr:uid="{00000000-0005-0000-0000-000007000000}"/>
    <cellStyle name="SubtotalStyle" xfId="8" xr:uid="{00000000-0005-0000-0000-000008000000}"/>
    <cellStyle name="TotalStyle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6"/>
  <sheetViews>
    <sheetView tabSelected="1" workbookViewId="0">
      <selection sqref="A1:F1"/>
    </sheetView>
  </sheetViews>
  <sheetFormatPr defaultColWidth="9.140625" defaultRowHeight="12.75" customHeight="1" x14ac:dyDescent="0.2"/>
  <cols>
    <col min="1" max="2" width="6" customWidth="1"/>
    <col min="3" max="3" width="45.7109375" customWidth="1"/>
    <col min="4" max="6" width="10.28515625" customWidth="1"/>
  </cols>
  <sheetData>
    <row r="1" spans="1:6" ht="12.75" customHeight="1" x14ac:dyDescent="0.2">
      <c r="A1" s="16" t="s">
        <v>90</v>
      </c>
      <c r="B1" s="16"/>
      <c r="C1" s="16"/>
      <c r="D1" s="16"/>
      <c r="E1" s="16"/>
      <c r="F1" s="16"/>
    </row>
    <row r="3" spans="1:6" ht="12.75" customHeight="1" x14ac:dyDescent="0.2">
      <c r="A3" s="16" t="s">
        <v>162</v>
      </c>
      <c r="B3" s="16"/>
      <c r="C3" s="16"/>
      <c r="D3" s="16"/>
      <c r="E3" s="16"/>
      <c r="F3" s="16"/>
    </row>
    <row r="4" spans="1:6" ht="12.75" customHeight="1" x14ac:dyDescent="0.2">
      <c r="A4" s="1" t="s">
        <v>107</v>
      </c>
      <c r="B4" s="1" t="s">
        <v>35</v>
      </c>
      <c r="C4" s="1" t="s">
        <v>132</v>
      </c>
      <c r="D4" s="2" t="s">
        <v>20</v>
      </c>
      <c r="E4" s="2" t="s">
        <v>116</v>
      </c>
      <c r="F4" s="2" t="s">
        <v>114</v>
      </c>
    </row>
    <row r="5" spans="1:6" ht="12.75" customHeight="1" x14ac:dyDescent="0.2">
      <c r="A5" s="3" t="s">
        <v>66</v>
      </c>
      <c r="B5" s="3" t="s">
        <v>66</v>
      </c>
      <c r="C5" s="4" t="s">
        <v>117</v>
      </c>
      <c r="D5" s="5">
        <v>548845</v>
      </c>
      <c r="E5" s="5">
        <v>527787</v>
      </c>
      <c r="F5" s="5">
        <v>525525</v>
      </c>
    </row>
    <row r="6" spans="1:6" ht="12.75" customHeight="1" x14ac:dyDescent="0.2">
      <c r="A6" s="3" t="s">
        <v>66</v>
      </c>
      <c r="B6" s="3" t="s">
        <v>66</v>
      </c>
      <c r="C6" s="4" t="s">
        <v>174</v>
      </c>
      <c r="D6" s="5">
        <v>111262</v>
      </c>
      <c r="E6" s="5">
        <v>100552.3</v>
      </c>
      <c r="F6" s="5">
        <v>98172.35</v>
      </c>
    </row>
    <row r="7" spans="1:6" ht="12.75" customHeight="1" x14ac:dyDescent="0.2">
      <c r="A7" s="3" t="s">
        <v>66</v>
      </c>
      <c r="B7" s="3" t="s">
        <v>66</v>
      </c>
      <c r="C7" s="4" t="s">
        <v>159</v>
      </c>
      <c r="D7" s="5">
        <v>39206</v>
      </c>
      <c r="E7" s="5">
        <v>35432.160000000003</v>
      </c>
      <c r="F7" s="5">
        <v>34593.53</v>
      </c>
    </row>
    <row r="8" spans="1:6" ht="12.75" customHeight="1" x14ac:dyDescent="0.2">
      <c r="A8" s="3" t="s">
        <v>66</v>
      </c>
      <c r="B8" s="3" t="s">
        <v>66</v>
      </c>
      <c r="C8" s="4" t="s">
        <v>167</v>
      </c>
      <c r="D8" s="5">
        <v>9558</v>
      </c>
      <c r="E8" s="5">
        <v>8637.9789999999994</v>
      </c>
      <c r="F8" s="5">
        <v>8433.5290000000005</v>
      </c>
    </row>
    <row r="9" spans="1:6" ht="12.75" customHeight="1" x14ac:dyDescent="0.2">
      <c r="A9" s="3" t="s">
        <v>66</v>
      </c>
      <c r="B9" s="3" t="s">
        <v>66</v>
      </c>
      <c r="C9" s="4" t="s">
        <v>4</v>
      </c>
      <c r="D9" s="5">
        <v>114400</v>
      </c>
      <c r="E9" s="5">
        <v>117800</v>
      </c>
      <c r="F9" s="5">
        <v>120156</v>
      </c>
    </row>
    <row r="10" spans="1:6" ht="12.75" customHeight="1" x14ac:dyDescent="0.2">
      <c r="A10" s="3" t="s">
        <v>66</v>
      </c>
      <c r="B10" s="3" t="s">
        <v>66</v>
      </c>
      <c r="C10" s="4" t="s">
        <v>101</v>
      </c>
      <c r="D10" s="5">
        <v>15605</v>
      </c>
      <c r="E10" s="5">
        <v>15917.1</v>
      </c>
      <c r="F10" s="5">
        <v>16235.44</v>
      </c>
    </row>
    <row r="11" spans="1:6" ht="12.75" customHeight="1" x14ac:dyDescent="0.2">
      <c r="A11" s="3" t="s">
        <v>66</v>
      </c>
      <c r="B11" s="3" t="s">
        <v>66</v>
      </c>
      <c r="C11" s="4" t="s">
        <v>6</v>
      </c>
      <c r="D11" s="5">
        <v>130162</v>
      </c>
      <c r="E11" s="5">
        <v>132765.20000000001</v>
      </c>
      <c r="F11" s="5">
        <v>135420.5</v>
      </c>
    </row>
    <row r="12" spans="1:6" ht="12.75" customHeight="1" x14ac:dyDescent="0.2">
      <c r="A12" s="6"/>
      <c r="B12" s="6"/>
      <c r="C12" s="7" t="s">
        <v>85</v>
      </c>
      <c r="D12" s="6">
        <f>SUM(D5:D11)</f>
        <v>969038</v>
      </c>
      <c r="E12" s="6">
        <f>SUM(E5:E11)</f>
        <v>938891.73900000006</v>
      </c>
      <c r="F12" s="6">
        <f>SUM(F5:F11)</f>
        <v>938536.34899999993</v>
      </c>
    </row>
    <row r="13" spans="1:6" ht="12.75" customHeight="1" x14ac:dyDescent="0.2">
      <c r="A13" s="3" t="s">
        <v>66</v>
      </c>
      <c r="B13" s="3" t="s">
        <v>66</v>
      </c>
      <c r="C13" s="4" t="s">
        <v>60</v>
      </c>
      <c r="D13" s="5">
        <v>81558</v>
      </c>
      <c r="E13" s="5">
        <v>83189.16</v>
      </c>
      <c r="F13" s="5">
        <v>84852.94</v>
      </c>
    </row>
    <row r="14" spans="1:6" ht="12.75" customHeight="1" x14ac:dyDescent="0.2">
      <c r="A14" s="6"/>
      <c r="B14" s="6"/>
      <c r="C14" s="7" t="s">
        <v>77</v>
      </c>
      <c r="D14" s="6">
        <f>SUM(D13:D13)</f>
        <v>81558</v>
      </c>
      <c r="E14" s="6">
        <f>SUM(E13:E13)</f>
        <v>83189.16</v>
      </c>
      <c r="F14" s="6">
        <f>SUM(F13:F13)</f>
        <v>84852.94</v>
      </c>
    </row>
    <row r="15" spans="1:6" ht="12.75" customHeight="1" x14ac:dyDescent="0.2">
      <c r="A15" s="3" t="s">
        <v>66</v>
      </c>
      <c r="B15" s="3" t="s">
        <v>66</v>
      </c>
      <c r="C15" s="4" t="s">
        <v>31</v>
      </c>
      <c r="D15" s="5">
        <v>7392</v>
      </c>
      <c r="E15" s="5">
        <v>7539.84</v>
      </c>
      <c r="F15" s="5">
        <v>7690.64</v>
      </c>
    </row>
    <row r="16" spans="1:6" ht="12.75" customHeight="1" x14ac:dyDescent="0.2">
      <c r="A16" s="6"/>
      <c r="B16" s="6"/>
      <c r="C16" s="7" t="s">
        <v>165</v>
      </c>
      <c r="D16" s="6">
        <f>SUM(D15:D15)</f>
        <v>7392</v>
      </c>
      <c r="E16" s="6">
        <f>SUM(E15:E15)</f>
        <v>7539.84</v>
      </c>
      <c r="F16" s="6">
        <f>SUM(F15:F15)</f>
        <v>7690.64</v>
      </c>
    </row>
    <row r="17" spans="1:6" ht="12.75" customHeight="1" x14ac:dyDescent="0.2">
      <c r="A17" s="3" t="s">
        <v>66</v>
      </c>
      <c r="B17" s="3" t="s">
        <v>66</v>
      </c>
      <c r="C17" s="4" t="s">
        <v>72</v>
      </c>
      <c r="D17" s="5">
        <v>27504</v>
      </c>
      <c r="E17" s="5">
        <v>0</v>
      </c>
      <c r="F17" s="5">
        <v>0</v>
      </c>
    </row>
    <row r="18" spans="1:6" ht="12.75" customHeight="1" x14ac:dyDescent="0.2">
      <c r="A18" s="3" t="s">
        <v>66</v>
      </c>
      <c r="B18" s="3" t="s">
        <v>66</v>
      </c>
      <c r="C18" s="4" t="s">
        <v>38</v>
      </c>
      <c r="D18" s="5">
        <v>9732</v>
      </c>
      <c r="E18" s="5">
        <v>0</v>
      </c>
      <c r="F18" s="5">
        <v>0</v>
      </c>
    </row>
    <row r="19" spans="1:6" ht="12.75" customHeight="1" x14ac:dyDescent="0.2">
      <c r="A19" s="3" t="s">
        <v>66</v>
      </c>
      <c r="B19" s="3" t="s">
        <v>66</v>
      </c>
      <c r="C19" s="4" t="s">
        <v>87</v>
      </c>
      <c r="D19" s="5">
        <v>8330</v>
      </c>
      <c r="E19" s="5">
        <v>0</v>
      </c>
      <c r="F19" s="5">
        <v>0</v>
      </c>
    </row>
    <row r="20" spans="1:6" ht="12.75" customHeight="1" x14ac:dyDescent="0.2">
      <c r="A20" s="3" t="s">
        <v>66</v>
      </c>
      <c r="B20" s="3" t="s">
        <v>66</v>
      </c>
      <c r="C20" s="4" t="s">
        <v>53</v>
      </c>
      <c r="D20" s="5">
        <v>8727</v>
      </c>
      <c r="E20" s="5">
        <v>6235</v>
      </c>
      <c r="F20" s="5">
        <v>0</v>
      </c>
    </row>
    <row r="21" spans="1:6" ht="12.75" customHeight="1" x14ac:dyDescent="0.2">
      <c r="A21" s="3" t="s">
        <v>66</v>
      </c>
      <c r="B21" s="3" t="s">
        <v>66</v>
      </c>
      <c r="C21" s="4" t="s">
        <v>134</v>
      </c>
      <c r="D21" s="5">
        <v>15042</v>
      </c>
      <c r="E21" s="5">
        <v>0</v>
      </c>
      <c r="F21" s="5">
        <v>0</v>
      </c>
    </row>
    <row r="22" spans="1:6" ht="12.75" customHeight="1" x14ac:dyDescent="0.2">
      <c r="A22" s="6"/>
      <c r="B22" s="6"/>
      <c r="C22" s="7" t="s">
        <v>135</v>
      </c>
      <c r="D22" s="6">
        <f>SUM(D17:D21)</f>
        <v>69335</v>
      </c>
      <c r="E22" s="6">
        <f>SUM(E17:E21)</f>
        <v>6235</v>
      </c>
      <c r="F22" s="6">
        <f>SUM(F17:F21)</f>
        <v>0</v>
      </c>
    </row>
    <row r="23" spans="1:6" ht="12.75" customHeight="1" x14ac:dyDescent="0.2">
      <c r="A23" s="3" t="s">
        <v>66</v>
      </c>
      <c r="B23" s="3" t="s">
        <v>66</v>
      </c>
      <c r="C23" s="4" t="s">
        <v>166</v>
      </c>
      <c r="D23" s="5">
        <v>2268</v>
      </c>
      <c r="E23" s="5">
        <v>2268</v>
      </c>
      <c r="F23" s="5">
        <v>2268</v>
      </c>
    </row>
    <row r="24" spans="1:6" ht="12.75" customHeight="1" x14ac:dyDescent="0.2">
      <c r="A24" s="3" t="s">
        <v>66</v>
      </c>
      <c r="B24" s="3" t="s">
        <v>66</v>
      </c>
      <c r="C24" s="4" t="s">
        <v>17</v>
      </c>
      <c r="D24" s="5">
        <v>4936</v>
      </c>
      <c r="E24" s="5">
        <v>4936</v>
      </c>
      <c r="F24" s="5">
        <v>4936</v>
      </c>
    </row>
    <row r="25" spans="1:6" ht="12.75" customHeight="1" x14ac:dyDescent="0.2">
      <c r="A25" s="3" t="s">
        <v>66</v>
      </c>
      <c r="B25" s="3" t="s">
        <v>66</v>
      </c>
      <c r="C25" s="4" t="s">
        <v>94</v>
      </c>
      <c r="D25" s="5">
        <v>6599</v>
      </c>
      <c r="E25" s="5">
        <v>6599</v>
      </c>
      <c r="F25" s="5">
        <v>6599</v>
      </c>
    </row>
    <row r="26" spans="1:6" ht="12.75" customHeight="1" x14ac:dyDescent="0.2">
      <c r="A26" s="6"/>
      <c r="B26" s="6"/>
      <c r="C26" s="7" t="s">
        <v>23</v>
      </c>
      <c r="D26" s="6">
        <f>SUM(D23:D25)</f>
        <v>13803</v>
      </c>
      <c r="E26" s="6">
        <f>SUM(E23:E25)</f>
        <v>13803</v>
      </c>
      <c r="F26" s="6">
        <f>SUM(F23:F25)</f>
        <v>13803</v>
      </c>
    </row>
    <row r="27" spans="1:6" ht="12.75" customHeight="1" x14ac:dyDescent="0.2">
      <c r="A27" s="3" t="s">
        <v>66</v>
      </c>
      <c r="B27" s="3" t="s">
        <v>66</v>
      </c>
      <c r="C27" s="4" t="s">
        <v>51</v>
      </c>
      <c r="D27" s="5">
        <v>92805</v>
      </c>
      <c r="E27" s="5">
        <v>92805</v>
      </c>
      <c r="F27" s="5">
        <v>92805</v>
      </c>
    </row>
    <row r="28" spans="1:6" ht="12.75" customHeight="1" x14ac:dyDescent="0.2">
      <c r="A28" s="3" t="s">
        <v>66</v>
      </c>
      <c r="B28" s="3" t="s">
        <v>66</v>
      </c>
      <c r="C28" s="4" t="s">
        <v>147</v>
      </c>
      <c r="D28" s="5">
        <v>4690</v>
      </c>
      <c r="E28" s="5">
        <v>4690</v>
      </c>
      <c r="F28" s="5">
        <v>4690</v>
      </c>
    </row>
    <row r="29" spans="1:6" ht="12.75" customHeight="1" x14ac:dyDescent="0.2">
      <c r="A29" s="3" t="s">
        <v>66</v>
      </c>
      <c r="B29" s="3" t="s">
        <v>66</v>
      </c>
      <c r="C29" s="4" t="s">
        <v>100</v>
      </c>
      <c r="D29" s="5">
        <v>200</v>
      </c>
      <c r="E29" s="5">
        <v>200</v>
      </c>
      <c r="F29" s="5">
        <v>200</v>
      </c>
    </row>
    <row r="30" spans="1:6" ht="12.75" customHeight="1" x14ac:dyDescent="0.2">
      <c r="A30" s="3" t="s">
        <v>66</v>
      </c>
      <c r="B30" s="3" t="s">
        <v>66</v>
      </c>
      <c r="C30" s="4" t="s">
        <v>25</v>
      </c>
      <c r="D30" s="5">
        <v>310</v>
      </c>
      <c r="E30" s="5">
        <v>310</v>
      </c>
      <c r="F30" s="5">
        <v>310</v>
      </c>
    </row>
    <row r="31" spans="1:6" ht="12.75" customHeight="1" x14ac:dyDescent="0.2">
      <c r="A31" s="3" t="s">
        <v>66</v>
      </c>
      <c r="B31" s="3" t="s">
        <v>66</v>
      </c>
      <c r="C31" s="4" t="s">
        <v>16</v>
      </c>
      <c r="D31" s="5">
        <v>500</v>
      </c>
      <c r="E31" s="5">
        <v>0</v>
      </c>
      <c r="F31" s="5">
        <v>0</v>
      </c>
    </row>
    <row r="32" spans="1:6" ht="12.75" customHeight="1" x14ac:dyDescent="0.2">
      <c r="A32" s="6"/>
      <c r="B32" s="6"/>
      <c r="C32" s="7" t="s">
        <v>18</v>
      </c>
      <c r="D32" s="6">
        <f>SUM(D27:D31)</f>
        <v>98505</v>
      </c>
      <c r="E32" s="6">
        <f>SUM(E27:E31)</f>
        <v>98005</v>
      </c>
      <c r="F32" s="6">
        <f>SUM(F27:F31)</f>
        <v>98005</v>
      </c>
    </row>
    <row r="33" spans="1:6" ht="12.75" customHeight="1" x14ac:dyDescent="0.2">
      <c r="A33" s="3" t="s">
        <v>66</v>
      </c>
      <c r="B33" s="3" t="s">
        <v>66</v>
      </c>
      <c r="C33" s="4" t="s">
        <v>88</v>
      </c>
      <c r="D33" s="5">
        <v>2550</v>
      </c>
      <c r="E33" s="5">
        <v>2250</v>
      </c>
      <c r="F33" s="5">
        <v>2250</v>
      </c>
    </row>
    <row r="34" spans="1:6" ht="12.75" customHeight="1" x14ac:dyDescent="0.2">
      <c r="A34" s="3" t="s">
        <v>66</v>
      </c>
      <c r="B34" s="3" t="s">
        <v>66</v>
      </c>
      <c r="C34" s="4" t="s">
        <v>156</v>
      </c>
      <c r="D34" s="5">
        <v>1005</v>
      </c>
      <c r="E34" s="5">
        <v>1005</v>
      </c>
      <c r="F34" s="5">
        <v>1005</v>
      </c>
    </row>
    <row r="35" spans="1:6" ht="12.75" customHeight="1" x14ac:dyDescent="0.2">
      <c r="A35" s="3" t="s">
        <v>66</v>
      </c>
      <c r="B35" s="3" t="s">
        <v>66</v>
      </c>
      <c r="C35" s="4" t="s">
        <v>137</v>
      </c>
      <c r="D35" s="5">
        <v>5246</v>
      </c>
      <c r="E35" s="5">
        <v>0</v>
      </c>
      <c r="F35" s="5">
        <v>0</v>
      </c>
    </row>
    <row r="36" spans="1:6" ht="12.75" customHeight="1" x14ac:dyDescent="0.2">
      <c r="A36" s="3" t="s">
        <v>66</v>
      </c>
      <c r="B36" s="3" t="s">
        <v>66</v>
      </c>
      <c r="C36" s="4" t="s">
        <v>108</v>
      </c>
      <c r="D36" s="5">
        <v>0</v>
      </c>
      <c r="E36" s="5">
        <v>10000</v>
      </c>
      <c r="F36" s="5">
        <v>10000</v>
      </c>
    </row>
    <row r="37" spans="1:6" ht="12.75" customHeight="1" x14ac:dyDescent="0.2">
      <c r="A37" s="6"/>
      <c r="B37" s="6"/>
      <c r="C37" s="7" t="s">
        <v>91</v>
      </c>
      <c r="D37" s="6">
        <f>SUM(D33:D36)</f>
        <v>8801</v>
      </c>
      <c r="E37" s="6">
        <f>SUM(E33:E36)</f>
        <v>13255</v>
      </c>
      <c r="F37" s="6">
        <f>SUM(F33:F36)</f>
        <v>13255</v>
      </c>
    </row>
    <row r="38" spans="1:6" ht="12.75" customHeight="1" x14ac:dyDescent="0.2">
      <c r="A38" s="3" t="s">
        <v>66</v>
      </c>
      <c r="B38" s="3" t="s">
        <v>66</v>
      </c>
      <c r="C38" s="4" t="s">
        <v>8</v>
      </c>
      <c r="D38" s="5">
        <v>1500</v>
      </c>
      <c r="E38" s="5">
        <v>2000</v>
      </c>
      <c r="F38" s="5">
        <v>2000</v>
      </c>
    </row>
    <row r="39" spans="1:6" ht="12.75" customHeight="1" x14ac:dyDescent="0.2">
      <c r="A39" s="3" t="s">
        <v>66</v>
      </c>
      <c r="B39" s="3" t="s">
        <v>66</v>
      </c>
      <c r="C39" s="4" t="s">
        <v>131</v>
      </c>
      <c r="D39" s="5">
        <v>4620</v>
      </c>
      <c r="E39" s="5">
        <v>6200</v>
      </c>
      <c r="F39" s="5">
        <v>6200</v>
      </c>
    </row>
    <row r="40" spans="1:6" ht="12.75" customHeight="1" x14ac:dyDescent="0.2">
      <c r="A40" s="3" t="s">
        <v>66</v>
      </c>
      <c r="B40" s="3" t="s">
        <v>66</v>
      </c>
      <c r="C40" s="4" t="s">
        <v>5</v>
      </c>
      <c r="D40" s="5">
        <v>1800</v>
      </c>
      <c r="E40" s="5">
        <v>0</v>
      </c>
      <c r="F40" s="5">
        <v>0</v>
      </c>
    </row>
    <row r="41" spans="1:6" ht="12.75" customHeight="1" x14ac:dyDescent="0.2">
      <c r="A41" s="6"/>
      <c r="B41" s="6"/>
      <c r="C41" s="7" t="s">
        <v>2</v>
      </c>
      <c r="D41" s="6">
        <f>SUM(D38:D40)</f>
        <v>7920</v>
      </c>
      <c r="E41" s="6">
        <f>SUM(E38:E40)</f>
        <v>8200</v>
      </c>
      <c r="F41" s="6">
        <f>SUM(F38:F40)</f>
        <v>8200</v>
      </c>
    </row>
    <row r="42" spans="1:6" ht="12.75" customHeight="1" x14ac:dyDescent="0.2">
      <c r="A42" s="3" t="s">
        <v>66</v>
      </c>
      <c r="B42" s="3" t="s">
        <v>66</v>
      </c>
      <c r="C42" s="4" t="s">
        <v>30</v>
      </c>
      <c r="D42" s="5">
        <v>1242</v>
      </c>
      <c r="E42" s="5">
        <v>9000</v>
      </c>
      <c r="F42" s="5">
        <v>9000</v>
      </c>
    </row>
    <row r="43" spans="1:6" ht="12.75" customHeight="1" x14ac:dyDescent="0.2">
      <c r="A43" s="3" t="s">
        <v>66</v>
      </c>
      <c r="B43" s="3" t="s">
        <v>66</v>
      </c>
      <c r="C43" s="4" t="s">
        <v>146</v>
      </c>
      <c r="D43" s="5">
        <v>200</v>
      </c>
      <c r="E43" s="5">
        <v>400</v>
      </c>
      <c r="F43" s="5">
        <v>400</v>
      </c>
    </row>
    <row r="44" spans="1:6" ht="12.75" customHeight="1" x14ac:dyDescent="0.2">
      <c r="A44" s="3" t="s">
        <v>66</v>
      </c>
      <c r="B44" s="3" t="s">
        <v>66</v>
      </c>
      <c r="C44" s="4" t="s">
        <v>13</v>
      </c>
      <c r="D44" s="5">
        <v>400</v>
      </c>
      <c r="E44" s="5">
        <v>400</v>
      </c>
      <c r="F44" s="5">
        <v>400</v>
      </c>
    </row>
    <row r="45" spans="1:6" ht="12.75" customHeight="1" x14ac:dyDescent="0.2">
      <c r="A45" s="3" t="s">
        <v>66</v>
      </c>
      <c r="B45" s="3" t="s">
        <v>66</v>
      </c>
      <c r="C45" s="4" t="s">
        <v>111</v>
      </c>
      <c r="D45" s="5">
        <v>12565</v>
      </c>
      <c r="E45" s="5">
        <v>0</v>
      </c>
      <c r="F45" s="5">
        <v>0</v>
      </c>
    </row>
    <row r="46" spans="1:6" ht="12.75" customHeight="1" x14ac:dyDescent="0.2">
      <c r="A46" s="6"/>
      <c r="B46" s="6"/>
      <c r="C46" s="7" t="s">
        <v>152</v>
      </c>
      <c r="D46" s="6">
        <f>SUM(D42:D45)</f>
        <v>14407</v>
      </c>
      <c r="E46" s="6">
        <f>SUM(E42:E45)</f>
        <v>9800</v>
      </c>
      <c r="F46" s="6">
        <f>SUM(F42:F45)</f>
        <v>9800</v>
      </c>
    </row>
    <row r="47" spans="1:6" ht="12.75" customHeight="1" x14ac:dyDescent="0.2">
      <c r="A47" s="3" t="s">
        <v>66</v>
      </c>
      <c r="B47" s="3" t="s">
        <v>66</v>
      </c>
      <c r="C47" s="4" t="s">
        <v>93</v>
      </c>
      <c r="D47" s="5">
        <v>1800</v>
      </c>
      <c r="E47" s="5">
        <v>1800</v>
      </c>
      <c r="F47" s="5">
        <v>1800</v>
      </c>
    </row>
    <row r="48" spans="1:6" ht="12.75" customHeight="1" x14ac:dyDescent="0.2">
      <c r="A48" s="6"/>
      <c r="B48" s="6"/>
      <c r="C48" s="7" t="s">
        <v>136</v>
      </c>
      <c r="D48" s="6">
        <f>SUM(D47:D47)</f>
        <v>1800</v>
      </c>
      <c r="E48" s="6">
        <f>SUM(E47:E47)</f>
        <v>1800</v>
      </c>
      <c r="F48" s="6">
        <f>SUM(F47:F47)</f>
        <v>1800</v>
      </c>
    </row>
    <row r="49" spans="1:6" ht="12.75" customHeight="1" x14ac:dyDescent="0.2">
      <c r="A49" s="3" t="s">
        <v>66</v>
      </c>
      <c r="B49" s="3" t="s">
        <v>66</v>
      </c>
      <c r="C49" s="4" t="s">
        <v>76</v>
      </c>
      <c r="D49" s="5">
        <v>5634</v>
      </c>
      <c r="E49" s="5">
        <v>5634</v>
      </c>
      <c r="F49" s="5">
        <v>5634</v>
      </c>
    </row>
    <row r="50" spans="1:6" ht="12.75" customHeight="1" x14ac:dyDescent="0.2">
      <c r="A50" s="6"/>
      <c r="B50" s="6"/>
      <c r="C50" s="7" t="s">
        <v>175</v>
      </c>
      <c r="D50" s="6">
        <f>SUM(D49:D49)</f>
        <v>5634</v>
      </c>
      <c r="E50" s="6">
        <f>SUM(E49:E49)</f>
        <v>5634</v>
      </c>
      <c r="F50" s="6">
        <f>SUM(F49:F49)</f>
        <v>5634</v>
      </c>
    </row>
    <row r="51" spans="1:6" ht="12.75" customHeight="1" x14ac:dyDescent="0.2">
      <c r="A51" s="3" t="s">
        <v>66</v>
      </c>
      <c r="B51" s="3" t="s">
        <v>66</v>
      </c>
      <c r="C51" s="4" t="s">
        <v>138</v>
      </c>
      <c r="D51" s="5">
        <v>17810</v>
      </c>
      <c r="E51" s="5">
        <v>17810</v>
      </c>
      <c r="F51" s="5">
        <v>17810</v>
      </c>
    </row>
    <row r="52" spans="1:6" ht="12.75" customHeight="1" x14ac:dyDescent="0.2">
      <c r="A52" s="3" t="s">
        <v>66</v>
      </c>
      <c r="B52" s="3" t="s">
        <v>66</v>
      </c>
      <c r="C52" s="4" t="s">
        <v>15</v>
      </c>
      <c r="D52" s="5">
        <v>19447</v>
      </c>
      <c r="E52" s="5">
        <v>19447</v>
      </c>
      <c r="F52" s="5">
        <v>19447</v>
      </c>
    </row>
    <row r="53" spans="1:6" ht="12.75" customHeight="1" x14ac:dyDescent="0.2">
      <c r="A53" s="3" t="s">
        <v>66</v>
      </c>
      <c r="B53" s="3" t="s">
        <v>66</v>
      </c>
      <c r="C53" s="4" t="s">
        <v>126</v>
      </c>
      <c r="D53" s="5">
        <v>2000</v>
      </c>
      <c r="E53" s="5">
        <v>0</v>
      </c>
      <c r="F53" s="5">
        <v>0</v>
      </c>
    </row>
    <row r="54" spans="1:6" ht="12.75" customHeight="1" x14ac:dyDescent="0.2">
      <c r="A54" s="6"/>
      <c r="B54" s="6"/>
      <c r="C54" s="7" t="s">
        <v>149</v>
      </c>
      <c r="D54" s="6">
        <f>SUM(D51:D53)</f>
        <v>39257</v>
      </c>
      <c r="E54" s="6">
        <f>SUM(E51:E53)</f>
        <v>37257</v>
      </c>
      <c r="F54" s="6">
        <f>SUM(F51:F53)</f>
        <v>37257</v>
      </c>
    </row>
    <row r="55" spans="1:6" ht="12.75" customHeight="1" x14ac:dyDescent="0.2">
      <c r="A55" s="15" t="s">
        <v>33</v>
      </c>
      <c r="B55" s="15"/>
      <c r="C55" s="15" t="e">
        <f t="shared" ref="C55:F55" si="0">C12+C14+C16+C22+C26+C32+C37+C41+C46+C48+C50+C54</f>
        <v>#VALUE!</v>
      </c>
      <c r="D55" s="8">
        <f t="shared" si="0"/>
        <v>1317450</v>
      </c>
      <c r="E55" s="8">
        <f t="shared" si="0"/>
        <v>1223609.7390000001</v>
      </c>
      <c r="F55" s="8">
        <f t="shared" si="0"/>
        <v>1218833.929</v>
      </c>
    </row>
    <row r="57" spans="1:6" ht="12.75" customHeight="1" x14ac:dyDescent="0.2">
      <c r="A57" s="16" t="s">
        <v>171</v>
      </c>
      <c r="B57" s="16"/>
      <c r="C57" s="16"/>
      <c r="D57" s="16"/>
      <c r="E57" s="16"/>
      <c r="F57" s="16"/>
    </row>
    <row r="58" spans="1:6" ht="12.75" customHeight="1" x14ac:dyDescent="0.2">
      <c r="A58" s="1" t="s">
        <v>107</v>
      </c>
      <c r="B58" s="1" t="s">
        <v>35</v>
      </c>
      <c r="C58" s="1" t="s">
        <v>132</v>
      </c>
      <c r="D58" s="2" t="s">
        <v>20</v>
      </c>
      <c r="E58" s="2" t="s">
        <v>116</v>
      </c>
      <c r="F58" s="2" t="s">
        <v>114</v>
      </c>
    </row>
    <row r="59" spans="1:6" ht="12.75" customHeight="1" x14ac:dyDescent="0.2">
      <c r="A59" s="3"/>
      <c r="B59" s="3"/>
      <c r="C59" s="3" t="s">
        <v>42</v>
      </c>
      <c r="D59" s="5">
        <v>361614.79389999999</v>
      </c>
      <c r="E59" s="5">
        <v>370714.25150000001</v>
      </c>
      <c r="F59" s="5">
        <v>382215.03909999999</v>
      </c>
    </row>
    <row r="60" spans="1:6" ht="12.75" customHeight="1" x14ac:dyDescent="0.2">
      <c r="A60" s="3"/>
      <c r="B60" s="3"/>
      <c r="C60" s="3" t="s">
        <v>115</v>
      </c>
      <c r="D60" s="5">
        <v>38482.006800000003</v>
      </c>
      <c r="E60" s="5">
        <v>40243.380299999997</v>
      </c>
      <c r="F60" s="5">
        <v>41830.4666</v>
      </c>
    </row>
    <row r="61" spans="1:6" ht="12.75" customHeight="1" x14ac:dyDescent="0.2">
      <c r="A61" s="3"/>
      <c r="B61" s="3"/>
      <c r="C61" s="3" t="s">
        <v>61</v>
      </c>
      <c r="D61" s="5">
        <v>85630.382800000007</v>
      </c>
      <c r="E61" s="5">
        <v>87785.140599999999</v>
      </c>
      <c r="F61" s="5">
        <v>90508.523400000005</v>
      </c>
    </row>
    <row r="62" spans="1:6" ht="12.75" customHeight="1" x14ac:dyDescent="0.2">
      <c r="A62" s="3"/>
      <c r="B62" s="3"/>
      <c r="C62" s="3" t="s">
        <v>43</v>
      </c>
      <c r="D62" s="5">
        <v>0</v>
      </c>
      <c r="E62" s="5">
        <v>0</v>
      </c>
      <c r="F62" s="5">
        <v>0</v>
      </c>
    </row>
    <row r="63" spans="1:6" ht="12.75" customHeight="1" x14ac:dyDescent="0.2">
      <c r="A63" s="6"/>
      <c r="B63" s="6"/>
      <c r="C63" s="7" t="s">
        <v>34</v>
      </c>
      <c r="D63" s="6">
        <f>SUM(D59:D62)</f>
        <v>485727.18350000004</v>
      </c>
      <c r="E63" s="6">
        <f>SUM(E59:E62)</f>
        <v>498742.77240000002</v>
      </c>
      <c r="F63" s="6">
        <f>SUM(F59:F62)</f>
        <v>514554.02909999999</v>
      </c>
    </row>
    <row r="64" spans="1:6" ht="12.75" customHeight="1" x14ac:dyDescent="0.2">
      <c r="A64" s="3"/>
      <c r="B64" s="3"/>
      <c r="C64" s="3" t="s">
        <v>89</v>
      </c>
      <c r="D64" s="5">
        <v>0</v>
      </c>
      <c r="E64" s="5">
        <v>0</v>
      </c>
      <c r="F64" s="5">
        <v>0</v>
      </c>
    </row>
    <row r="65" spans="1:6" ht="12.75" customHeight="1" x14ac:dyDescent="0.2">
      <c r="A65" s="3"/>
      <c r="B65" s="3"/>
      <c r="C65" s="3" t="s">
        <v>150</v>
      </c>
      <c r="D65" s="5">
        <v>0</v>
      </c>
      <c r="E65" s="5">
        <v>0</v>
      </c>
      <c r="F65" s="5">
        <v>0</v>
      </c>
    </row>
    <row r="66" spans="1:6" ht="12.75" customHeight="1" x14ac:dyDescent="0.2">
      <c r="A66" s="3"/>
      <c r="B66" s="3"/>
      <c r="C66" s="3" t="s">
        <v>157</v>
      </c>
      <c r="D66" s="5">
        <v>0</v>
      </c>
      <c r="E66" s="5">
        <v>0</v>
      </c>
      <c r="F66" s="5">
        <v>0</v>
      </c>
    </row>
    <row r="67" spans="1:6" ht="12.75" customHeight="1" x14ac:dyDescent="0.2">
      <c r="A67" s="3"/>
      <c r="B67" s="3"/>
      <c r="C67" s="3" t="s">
        <v>168</v>
      </c>
      <c r="D67" s="5">
        <v>1000</v>
      </c>
      <c r="E67" s="5">
        <v>1000</v>
      </c>
      <c r="F67" s="5">
        <v>1000</v>
      </c>
    </row>
    <row r="68" spans="1:6" ht="12.75" customHeight="1" x14ac:dyDescent="0.2">
      <c r="A68" s="6"/>
      <c r="B68" s="6"/>
      <c r="C68" s="7" t="s">
        <v>46</v>
      </c>
      <c r="D68" s="6">
        <f>SUM(D64:D67)</f>
        <v>1000</v>
      </c>
      <c r="E68" s="6">
        <f>SUM(E64:E67)</f>
        <v>1000</v>
      </c>
      <c r="F68" s="6">
        <f>SUM(F64:F67)</f>
        <v>1000</v>
      </c>
    </row>
    <row r="69" spans="1:6" ht="12.75" customHeight="1" x14ac:dyDescent="0.2">
      <c r="A69" s="3"/>
      <c r="B69" s="3"/>
      <c r="C69" s="3" t="s">
        <v>11</v>
      </c>
      <c r="D69" s="5">
        <v>171836.125</v>
      </c>
      <c r="E69" s="5">
        <v>149416.23439999999</v>
      </c>
      <c r="F69" s="5">
        <v>152503</v>
      </c>
    </row>
    <row r="70" spans="1:6" ht="12.75" customHeight="1" x14ac:dyDescent="0.2">
      <c r="A70" s="3"/>
      <c r="B70" s="3"/>
      <c r="C70" s="3" t="s">
        <v>3</v>
      </c>
      <c r="D70" s="5">
        <v>9426.0609999999997</v>
      </c>
      <c r="E70" s="5">
        <v>7691.1770999999999</v>
      </c>
      <c r="F70" s="5">
        <v>8088.9660000000003</v>
      </c>
    </row>
    <row r="71" spans="1:6" ht="12.75" customHeight="1" x14ac:dyDescent="0.2">
      <c r="A71" s="3"/>
      <c r="B71" s="3"/>
      <c r="C71" s="3" t="s">
        <v>172</v>
      </c>
      <c r="D71" s="5">
        <v>29555.8145</v>
      </c>
      <c r="E71" s="5">
        <v>23159.515599999999</v>
      </c>
      <c r="F71" s="5">
        <v>23637.966799999998</v>
      </c>
    </row>
    <row r="72" spans="1:6" ht="12.75" customHeight="1" x14ac:dyDescent="0.2">
      <c r="A72" s="3"/>
      <c r="B72" s="3"/>
      <c r="C72" s="3" t="s">
        <v>164</v>
      </c>
      <c r="D72" s="5">
        <v>0</v>
      </c>
      <c r="E72" s="5">
        <v>0</v>
      </c>
      <c r="F72" s="5">
        <v>0</v>
      </c>
    </row>
    <row r="73" spans="1:6" ht="12.75" customHeight="1" x14ac:dyDescent="0.2">
      <c r="A73" s="6"/>
      <c r="B73" s="6"/>
      <c r="C73" s="7" t="s">
        <v>39</v>
      </c>
      <c r="D73" s="6">
        <f>SUM(D69:D72)</f>
        <v>210818.00049999999</v>
      </c>
      <c r="E73" s="6">
        <f>SUM(E69:E72)</f>
        <v>180266.92709999997</v>
      </c>
      <c r="F73" s="6">
        <f>SUM(F69:F72)</f>
        <v>184229.93280000001</v>
      </c>
    </row>
    <row r="74" spans="1:6" ht="12.75" customHeight="1" x14ac:dyDescent="0.2">
      <c r="A74" s="3"/>
      <c r="B74" s="3"/>
      <c r="C74" s="3" t="s">
        <v>37</v>
      </c>
      <c r="D74" s="5">
        <v>66348.992199999993</v>
      </c>
      <c r="E74" s="5">
        <v>50167.699200000003</v>
      </c>
      <c r="F74" s="5">
        <v>51171.054700000001</v>
      </c>
    </row>
    <row r="75" spans="1:6" ht="12.75" customHeight="1" x14ac:dyDescent="0.2">
      <c r="A75" s="3"/>
      <c r="B75" s="3"/>
      <c r="C75" s="3" t="s">
        <v>102</v>
      </c>
      <c r="D75" s="5">
        <v>5517.9287999999997</v>
      </c>
      <c r="E75" s="5">
        <v>3284.9112</v>
      </c>
      <c r="F75" s="5">
        <v>3423.3732</v>
      </c>
    </row>
    <row r="76" spans="1:6" ht="12.75" customHeight="1" x14ac:dyDescent="0.2">
      <c r="A76" s="3"/>
      <c r="B76" s="3"/>
      <c r="C76" s="3" t="s">
        <v>145</v>
      </c>
      <c r="D76" s="5">
        <v>11412.0273</v>
      </c>
      <c r="E76" s="5">
        <v>7775.9937</v>
      </c>
      <c r="F76" s="5">
        <v>7931.5137000000004</v>
      </c>
    </row>
    <row r="77" spans="1:6" ht="12.75" customHeight="1" x14ac:dyDescent="0.2">
      <c r="A77" s="3"/>
      <c r="B77" s="3"/>
      <c r="C77" s="3" t="s">
        <v>55</v>
      </c>
      <c r="D77" s="5">
        <v>0</v>
      </c>
      <c r="E77" s="5">
        <v>0</v>
      </c>
      <c r="F77" s="5">
        <v>0</v>
      </c>
    </row>
    <row r="78" spans="1:6" ht="12.75" customHeight="1" x14ac:dyDescent="0.2">
      <c r="A78" s="6"/>
      <c r="B78" s="6"/>
      <c r="C78" s="7" t="s">
        <v>163</v>
      </c>
      <c r="D78" s="6">
        <f>SUM(D74:D77)</f>
        <v>83278.948299999989</v>
      </c>
      <c r="E78" s="6">
        <f>SUM(E74:E77)</f>
        <v>61228.604100000004</v>
      </c>
      <c r="F78" s="6">
        <f>SUM(F74:F77)</f>
        <v>62525.941600000006</v>
      </c>
    </row>
    <row r="79" spans="1:6" ht="12.75" customHeight="1" x14ac:dyDescent="0.2">
      <c r="A79" s="3"/>
      <c r="B79" s="3"/>
      <c r="C79" s="3" t="s">
        <v>128</v>
      </c>
      <c r="D79" s="5">
        <v>19201.669900000001</v>
      </c>
      <c r="E79" s="5">
        <v>19585.706999999999</v>
      </c>
      <c r="F79" s="5">
        <v>19977.419900000001</v>
      </c>
    </row>
    <row r="80" spans="1:6" ht="12.75" customHeight="1" x14ac:dyDescent="0.2">
      <c r="A80" s="3"/>
      <c r="B80" s="3"/>
      <c r="C80" s="3" t="s">
        <v>113</v>
      </c>
      <c r="D80" s="5">
        <v>50.423200000000001</v>
      </c>
      <c r="E80" s="5">
        <v>30.3948</v>
      </c>
      <c r="F80" s="5">
        <v>37.510800000000003</v>
      </c>
    </row>
    <row r="81" spans="1:6" ht="12.75" customHeight="1" x14ac:dyDescent="0.2">
      <c r="A81" s="3"/>
      <c r="B81" s="3"/>
      <c r="C81" s="3" t="s">
        <v>142</v>
      </c>
      <c r="D81" s="5">
        <v>3302.6873000000001</v>
      </c>
      <c r="E81" s="5">
        <v>3035.7849000000001</v>
      </c>
      <c r="F81" s="5">
        <v>3096.5</v>
      </c>
    </row>
    <row r="82" spans="1:6" ht="12.75" customHeight="1" x14ac:dyDescent="0.2">
      <c r="A82" s="3"/>
      <c r="B82" s="3"/>
      <c r="C82" s="3" t="s">
        <v>109</v>
      </c>
      <c r="D82" s="5">
        <v>0</v>
      </c>
      <c r="E82" s="5">
        <v>0</v>
      </c>
      <c r="F82" s="5">
        <v>0</v>
      </c>
    </row>
    <row r="83" spans="1:6" ht="12.75" customHeight="1" x14ac:dyDescent="0.2">
      <c r="A83" s="6"/>
      <c r="B83" s="6"/>
      <c r="C83" s="7" t="s">
        <v>64</v>
      </c>
      <c r="D83" s="6">
        <f>SUM(D79:D82)</f>
        <v>22554.780400000003</v>
      </c>
      <c r="E83" s="6">
        <f>SUM(E79:E82)</f>
        <v>22651.886699999995</v>
      </c>
      <c r="F83" s="6">
        <f>SUM(F79:F82)</f>
        <v>23111.430700000001</v>
      </c>
    </row>
    <row r="84" spans="1:6" ht="12.75" customHeight="1" x14ac:dyDescent="0.2">
      <c r="A84" s="9"/>
      <c r="B84" s="9"/>
      <c r="C84" s="9" t="s">
        <v>74</v>
      </c>
      <c r="D84" s="9">
        <f>D63+D68+D73+D78+D83</f>
        <v>803378.91269999999</v>
      </c>
      <c r="E84" s="9">
        <f>E63+E68+E73+E78+E83</f>
        <v>763890.19030000002</v>
      </c>
      <c r="F84" s="9">
        <f>F63+F68+F73+F78+F83</f>
        <v>785421.33420000004</v>
      </c>
    </row>
    <row r="85" spans="1:6" ht="12.75" customHeight="1" x14ac:dyDescent="0.2">
      <c r="A85" s="3" t="s">
        <v>66</v>
      </c>
      <c r="B85" s="3" t="s">
        <v>66</v>
      </c>
      <c r="C85" s="4" t="s">
        <v>62</v>
      </c>
      <c r="D85" s="5">
        <v>200</v>
      </c>
      <c r="E85" s="5">
        <v>204</v>
      </c>
      <c r="F85" s="5">
        <v>208.08</v>
      </c>
    </row>
    <row r="86" spans="1:6" ht="12.75" customHeight="1" x14ac:dyDescent="0.2">
      <c r="A86" s="3" t="s">
        <v>66</v>
      </c>
      <c r="B86" s="3" t="s">
        <v>66</v>
      </c>
      <c r="C86" s="4" t="s">
        <v>97</v>
      </c>
      <c r="D86" s="5">
        <v>3500</v>
      </c>
      <c r="E86" s="5">
        <v>3570</v>
      </c>
      <c r="F86" s="5">
        <v>3641.4</v>
      </c>
    </row>
    <row r="87" spans="1:6" ht="12.75" customHeight="1" x14ac:dyDescent="0.2">
      <c r="A87" s="3" t="s">
        <v>66</v>
      </c>
      <c r="B87" s="3" t="s">
        <v>66</v>
      </c>
      <c r="C87" s="4" t="s">
        <v>0</v>
      </c>
      <c r="D87" s="5">
        <v>2100</v>
      </c>
      <c r="E87" s="5">
        <v>0</v>
      </c>
      <c r="F87" s="5">
        <v>0</v>
      </c>
    </row>
    <row r="88" spans="1:6" ht="12.75" customHeight="1" x14ac:dyDescent="0.2">
      <c r="A88" s="3" t="s">
        <v>66</v>
      </c>
      <c r="B88" s="3" t="s">
        <v>66</v>
      </c>
      <c r="C88" s="4" t="s">
        <v>80</v>
      </c>
      <c r="D88" s="5">
        <v>2150</v>
      </c>
      <c r="E88" s="5">
        <v>0</v>
      </c>
      <c r="F88" s="5">
        <v>0</v>
      </c>
    </row>
    <row r="89" spans="1:6" ht="12.75" customHeight="1" x14ac:dyDescent="0.2">
      <c r="A89" s="6"/>
      <c r="B89" s="6"/>
      <c r="C89" s="7" t="s">
        <v>14</v>
      </c>
      <c r="D89" s="6">
        <f>SUM(D85:D88)</f>
        <v>7950</v>
      </c>
      <c r="E89" s="6">
        <f>SUM(E85:E88)</f>
        <v>3774</v>
      </c>
      <c r="F89" s="6">
        <f>SUM(F85:F88)</f>
        <v>3849.48</v>
      </c>
    </row>
    <row r="90" spans="1:6" ht="12.75" customHeight="1" x14ac:dyDescent="0.2">
      <c r="A90" s="3" t="s">
        <v>66</v>
      </c>
      <c r="B90" s="3" t="s">
        <v>66</v>
      </c>
      <c r="C90" s="4" t="s">
        <v>110</v>
      </c>
      <c r="D90" s="5">
        <v>2000</v>
      </c>
      <c r="E90" s="5">
        <v>2040</v>
      </c>
      <c r="F90" s="5">
        <v>2080.8000000000002</v>
      </c>
    </row>
    <row r="91" spans="1:6" ht="12.75" customHeight="1" x14ac:dyDescent="0.2">
      <c r="A91" s="6"/>
      <c r="B91" s="6"/>
      <c r="C91" s="7" t="s">
        <v>70</v>
      </c>
      <c r="D91" s="6">
        <f>SUM(D90:D90)</f>
        <v>2000</v>
      </c>
      <c r="E91" s="6">
        <f>SUM(E90:E90)</f>
        <v>2040</v>
      </c>
      <c r="F91" s="6">
        <f>SUM(F90:F90)</f>
        <v>2080.8000000000002</v>
      </c>
    </row>
    <row r="92" spans="1:6" ht="12.75" customHeight="1" x14ac:dyDescent="0.2">
      <c r="A92" s="3" t="s">
        <v>66</v>
      </c>
      <c r="B92" s="3" t="s">
        <v>66</v>
      </c>
      <c r="C92" s="4" t="s">
        <v>28</v>
      </c>
      <c r="D92" s="5">
        <v>11455</v>
      </c>
      <c r="E92" s="5">
        <v>11684.1</v>
      </c>
      <c r="F92" s="5">
        <v>11917.78</v>
      </c>
    </row>
    <row r="93" spans="1:6" ht="12.75" customHeight="1" x14ac:dyDescent="0.2">
      <c r="A93" s="6"/>
      <c r="B93" s="6"/>
      <c r="C93" s="7" t="s">
        <v>29</v>
      </c>
      <c r="D93" s="6">
        <f>SUM(D92:D92)</f>
        <v>11455</v>
      </c>
      <c r="E93" s="6">
        <f>SUM(E92:E92)</f>
        <v>11684.1</v>
      </c>
      <c r="F93" s="6">
        <f>SUM(F92:F92)</f>
        <v>11917.78</v>
      </c>
    </row>
    <row r="94" spans="1:6" ht="12.75" customHeight="1" x14ac:dyDescent="0.2">
      <c r="A94" s="3" t="s">
        <v>66</v>
      </c>
      <c r="B94" s="3" t="s">
        <v>66</v>
      </c>
      <c r="C94" s="4" t="s">
        <v>104</v>
      </c>
      <c r="D94" s="5">
        <v>5706</v>
      </c>
      <c r="E94" s="5">
        <v>0</v>
      </c>
      <c r="F94" s="5">
        <v>0</v>
      </c>
    </row>
    <row r="95" spans="1:6" ht="12.75" customHeight="1" x14ac:dyDescent="0.2">
      <c r="A95" s="3" t="s">
        <v>66</v>
      </c>
      <c r="B95" s="3" t="s">
        <v>66</v>
      </c>
      <c r="C95" s="4" t="s">
        <v>26</v>
      </c>
      <c r="D95" s="5">
        <v>0</v>
      </c>
      <c r="E95" s="5">
        <v>3640</v>
      </c>
      <c r="F95" s="5">
        <v>3640</v>
      </c>
    </row>
    <row r="96" spans="1:6" ht="12.75" customHeight="1" x14ac:dyDescent="0.2">
      <c r="A96" s="6"/>
      <c r="B96" s="6"/>
      <c r="C96" s="7" t="s">
        <v>119</v>
      </c>
      <c r="D96" s="6">
        <f>SUM(D94:D95)</f>
        <v>5706</v>
      </c>
      <c r="E96" s="6">
        <f>SUM(E94:E95)</f>
        <v>3640</v>
      </c>
      <c r="F96" s="6">
        <f>SUM(F94:F95)</f>
        <v>3640</v>
      </c>
    </row>
    <row r="97" spans="1:6" ht="12.75" customHeight="1" x14ac:dyDescent="0.2">
      <c r="A97" s="3" t="s">
        <v>66</v>
      </c>
      <c r="B97" s="3" t="s">
        <v>66</v>
      </c>
      <c r="C97" s="4" t="s">
        <v>127</v>
      </c>
      <c r="D97" s="5">
        <v>2000</v>
      </c>
      <c r="E97" s="5">
        <v>2040</v>
      </c>
      <c r="F97" s="5">
        <v>2080.8000000000002</v>
      </c>
    </row>
    <row r="98" spans="1:6" ht="12.75" customHeight="1" x14ac:dyDescent="0.2">
      <c r="A98" s="3" t="s">
        <v>66</v>
      </c>
      <c r="B98" s="3" t="s">
        <v>66</v>
      </c>
      <c r="C98" s="4" t="s">
        <v>44</v>
      </c>
      <c r="D98" s="5">
        <v>2500</v>
      </c>
      <c r="E98" s="5">
        <v>0</v>
      </c>
      <c r="F98" s="5">
        <v>0</v>
      </c>
    </row>
    <row r="99" spans="1:6" ht="12.75" customHeight="1" x14ac:dyDescent="0.2">
      <c r="A99" s="3" t="s">
        <v>66</v>
      </c>
      <c r="B99" s="3" t="s">
        <v>66</v>
      </c>
      <c r="C99" s="4" t="s">
        <v>95</v>
      </c>
      <c r="D99" s="5">
        <v>1750</v>
      </c>
      <c r="E99" s="5">
        <v>0</v>
      </c>
      <c r="F99" s="5">
        <v>0</v>
      </c>
    </row>
    <row r="100" spans="1:6" ht="12.75" customHeight="1" x14ac:dyDescent="0.2">
      <c r="A100" s="6"/>
      <c r="B100" s="6"/>
      <c r="C100" s="7" t="s">
        <v>139</v>
      </c>
      <c r="D100" s="6">
        <f>SUM(D97:D99)</f>
        <v>6250</v>
      </c>
      <c r="E100" s="6">
        <f>SUM(E97:E99)</f>
        <v>2040</v>
      </c>
      <c r="F100" s="6">
        <f>SUM(F97:F99)</f>
        <v>2080.8000000000002</v>
      </c>
    </row>
    <row r="101" spans="1:6" ht="12.75" customHeight="1" x14ac:dyDescent="0.2">
      <c r="A101" s="3" t="s">
        <v>66</v>
      </c>
      <c r="B101" s="3" t="s">
        <v>66</v>
      </c>
      <c r="C101" s="4" t="s">
        <v>133</v>
      </c>
      <c r="D101" s="5">
        <v>2161</v>
      </c>
      <c r="E101" s="5">
        <v>0</v>
      </c>
      <c r="F101" s="5">
        <v>0</v>
      </c>
    </row>
    <row r="102" spans="1:6" ht="12.75" customHeight="1" x14ac:dyDescent="0.2">
      <c r="A102" s="6"/>
      <c r="B102" s="6"/>
      <c r="C102" s="7" t="s">
        <v>82</v>
      </c>
      <c r="D102" s="6">
        <f>SUM(D101:D101)</f>
        <v>2161</v>
      </c>
      <c r="E102" s="6">
        <f>SUM(E101:E101)</f>
        <v>0</v>
      </c>
      <c r="F102" s="6">
        <f>SUM(F101:F101)</f>
        <v>0</v>
      </c>
    </row>
    <row r="103" spans="1:6" ht="12.75" customHeight="1" x14ac:dyDescent="0.2">
      <c r="A103" s="3" t="s">
        <v>66</v>
      </c>
      <c r="B103" s="3" t="s">
        <v>66</v>
      </c>
      <c r="C103" s="4" t="s">
        <v>24</v>
      </c>
      <c r="D103" s="5">
        <v>15605</v>
      </c>
      <c r="E103" s="5">
        <v>15917.1</v>
      </c>
      <c r="F103" s="5">
        <v>16235.44</v>
      </c>
    </row>
    <row r="104" spans="1:6" ht="12.75" customHeight="1" x14ac:dyDescent="0.2">
      <c r="A104" s="6"/>
      <c r="B104" s="6"/>
      <c r="C104" s="7" t="s">
        <v>118</v>
      </c>
      <c r="D104" s="6">
        <f>SUM(D103:D103)</f>
        <v>15605</v>
      </c>
      <c r="E104" s="6">
        <f>SUM(E103:E103)</f>
        <v>15917.1</v>
      </c>
      <c r="F104" s="6">
        <f>SUM(F103:F103)</f>
        <v>16235.44</v>
      </c>
    </row>
    <row r="105" spans="1:6" ht="12.75" customHeight="1" x14ac:dyDescent="0.2">
      <c r="A105" s="3" t="s">
        <v>66</v>
      </c>
      <c r="B105" s="3" t="s">
        <v>66</v>
      </c>
      <c r="C105" s="4" t="s">
        <v>9</v>
      </c>
      <c r="D105" s="5">
        <v>400</v>
      </c>
      <c r="E105" s="5">
        <v>408</v>
      </c>
      <c r="F105" s="5">
        <v>416.16</v>
      </c>
    </row>
    <row r="106" spans="1:6" ht="12.75" customHeight="1" x14ac:dyDescent="0.2">
      <c r="A106" s="3" t="s">
        <v>66</v>
      </c>
      <c r="B106" s="3" t="s">
        <v>66</v>
      </c>
      <c r="C106" s="4" t="s">
        <v>124</v>
      </c>
      <c r="D106" s="5">
        <v>2000</v>
      </c>
      <c r="E106" s="5">
        <v>2040</v>
      </c>
      <c r="F106" s="5">
        <v>2080.8000000000002</v>
      </c>
    </row>
    <row r="107" spans="1:6" ht="12.75" customHeight="1" x14ac:dyDescent="0.2">
      <c r="A107" s="3" t="s">
        <v>66</v>
      </c>
      <c r="B107" s="3" t="s">
        <v>66</v>
      </c>
      <c r="C107" s="4" t="s">
        <v>161</v>
      </c>
      <c r="D107" s="5">
        <v>2500</v>
      </c>
      <c r="E107" s="5">
        <v>0</v>
      </c>
      <c r="F107" s="5">
        <v>0</v>
      </c>
    </row>
    <row r="108" spans="1:6" ht="12.75" customHeight="1" x14ac:dyDescent="0.2">
      <c r="A108" s="6"/>
      <c r="B108" s="6"/>
      <c r="C108" s="7" t="s">
        <v>98</v>
      </c>
      <c r="D108" s="6">
        <f>SUM(D105:D107)</f>
        <v>4900</v>
      </c>
      <c r="E108" s="6">
        <f>SUM(E105:E107)</f>
        <v>2448</v>
      </c>
      <c r="F108" s="6">
        <f>SUM(F105:F107)</f>
        <v>2496.96</v>
      </c>
    </row>
    <row r="109" spans="1:6" ht="12.75" customHeight="1" x14ac:dyDescent="0.2">
      <c r="A109" s="3" t="s">
        <v>66</v>
      </c>
      <c r="B109" s="3" t="s">
        <v>66</v>
      </c>
      <c r="C109" s="4" t="s">
        <v>160</v>
      </c>
      <c r="D109" s="5">
        <v>10000</v>
      </c>
      <c r="E109" s="5">
        <v>10200</v>
      </c>
      <c r="F109" s="5">
        <v>10404</v>
      </c>
    </row>
    <row r="110" spans="1:6" ht="12.75" customHeight="1" x14ac:dyDescent="0.2">
      <c r="A110" s="3" t="s">
        <v>66</v>
      </c>
      <c r="B110" s="3" t="s">
        <v>66</v>
      </c>
      <c r="C110" s="4" t="s">
        <v>151</v>
      </c>
      <c r="D110" s="5">
        <v>12000</v>
      </c>
      <c r="E110" s="5">
        <v>12240</v>
      </c>
      <c r="F110" s="5">
        <v>12484.8</v>
      </c>
    </row>
    <row r="111" spans="1:6" ht="12.75" customHeight="1" x14ac:dyDescent="0.2">
      <c r="A111" s="3" t="s">
        <v>66</v>
      </c>
      <c r="B111" s="3" t="s">
        <v>66</v>
      </c>
      <c r="C111" s="4" t="s">
        <v>21</v>
      </c>
      <c r="D111" s="5">
        <v>3500</v>
      </c>
      <c r="E111" s="5">
        <v>3570</v>
      </c>
      <c r="F111" s="5">
        <v>3641.4</v>
      </c>
    </row>
    <row r="112" spans="1:6" ht="12.75" customHeight="1" x14ac:dyDescent="0.2">
      <c r="A112" s="3" t="s">
        <v>66</v>
      </c>
      <c r="B112" s="3" t="s">
        <v>66</v>
      </c>
      <c r="C112" s="4" t="s">
        <v>54</v>
      </c>
      <c r="D112" s="5">
        <v>5000</v>
      </c>
      <c r="E112" s="5">
        <v>5100</v>
      </c>
      <c r="F112" s="5">
        <v>5202</v>
      </c>
    </row>
    <row r="113" spans="1:6" ht="12.75" customHeight="1" x14ac:dyDescent="0.2">
      <c r="A113" s="3" t="s">
        <v>66</v>
      </c>
      <c r="B113" s="3" t="s">
        <v>66</v>
      </c>
      <c r="C113" s="4" t="s">
        <v>112</v>
      </c>
      <c r="D113" s="5">
        <v>8000</v>
      </c>
      <c r="E113" s="5">
        <v>10000</v>
      </c>
      <c r="F113" s="5">
        <v>10200</v>
      </c>
    </row>
    <row r="114" spans="1:6" ht="12.75" customHeight="1" x14ac:dyDescent="0.2">
      <c r="A114" s="3" t="s">
        <v>66</v>
      </c>
      <c r="B114" s="3" t="s">
        <v>66</v>
      </c>
      <c r="C114" s="4" t="s">
        <v>137</v>
      </c>
      <c r="D114" s="5">
        <v>6000</v>
      </c>
      <c r="E114" s="5">
        <v>0</v>
      </c>
      <c r="F114" s="5">
        <v>0</v>
      </c>
    </row>
    <row r="115" spans="1:6" ht="12.75" customHeight="1" x14ac:dyDescent="0.2">
      <c r="A115" s="6"/>
      <c r="B115" s="6"/>
      <c r="C115" s="7" t="s">
        <v>140</v>
      </c>
      <c r="D115" s="6">
        <f>SUM(D109:D114)</f>
        <v>44500</v>
      </c>
      <c r="E115" s="6">
        <f>SUM(E109:E114)</f>
        <v>41110</v>
      </c>
      <c r="F115" s="6">
        <f>SUM(F109:F114)</f>
        <v>41932.199999999997</v>
      </c>
    </row>
    <row r="116" spans="1:6" ht="12.75" customHeight="1" x14ac:dyDescent="0.2">
      <c r="A116" s="3" t="s">
        <v>66</v>
      </c>
      <c r="B116" s="3" t="s">
        <v>66</v>
      </c>
      <c r="C116" s="4" t="s">
        <v>173</v>
      </c>
      <c r="D116" s="5">
        <v>3900</v>
      </c>
      <c r="E116" s="5">
        <v>3978</v>
      </c>
      <c r="F116" s="5">
        <v>4057.56</v>
      </c>
    </row>
    <row r="117" spans="1:6" ht="12.75" customHeight="1" x14ac:dyDescent="0.2">
      <c r="A117" s="3" t="s">
        <v>66</v>
      </c>
      <c r="B117" s="3" t="s">
        <v>66</v>
      </c>
      <c r="C117" s="4" t="s">
        <v>154</v>
      </c>
      <c r="D117" s="5">
        <v>5785</v>
      </c>
      <c r="E117" s="5">
        <v>5900.7</v>
      </c>
      <c r="F117" s="5">
        <v>6018.7139999999999</v>
      </c>
    </row>
    <row r="118" spans="1:6" ht="12.75" customHeight="1" x14ac:dyDescent="0.2">
      <c r="A118" s="3" t="s">
        <v>66</v>
      </c>
      <c r="B118" s="3" t="s">
        <v>66</v>
      </c>
      <c r="C118" s="4" t="s">
        <v>75</v>
      </c>
      <c r="D118" s="5">
        <v>1300</v>
      </c>
      <c r="E118" s="5">
        <v>1326</v>
      </c>
      <c r="F118" s="5">
        <v>1352.52</v>
      </c>
    </row>
    <row r="119" spans="1:6" ht="12.75" customHeight="1" x14ac:dyDescent="0.2">
      <c r="A119" s="6"/>
      <c r="B119" s="6"/>
      <c r="C119" s="7" t="s">
        <v>105</v>
      </c>
      <c r="D119" s="6">
        <f>SUM(D116:D118)</f>
        <v>10985</v>
      </c>
      <c r="E119" s="6">
        <f>SUM(E116:E118)</f>
        <v>11204.7</v>
      </c>
      <c r="F119" s="6">
        <f>SUM(F116:F118)</f>
        <v>11428.794</v>
      </c>
    </row>
    <row r="120" spans="1:6" ht="12.75" customHeight="1" x14ac:dyDescent="0.2">
      <c r="A120" s="3" t="s">
        <v>66</v>
      </c>
      <c r="B120" s="3" t="s">
        <v>66</v>
      </c>
      <c r="C120" s="4" t="s">
        <v>96</v>
      </c>
      <c r="D120" s="5">
        <v>150</v>
      </c>
      <c r="E120" s="5">
        <v>153</v>
      </c>
      <c r="F120" s="5">
        <v>156.06</v>
      </c>
    </row>
    <row r="121" spans="1:6" ht="12.75" customHeight="1" x14ac:dyDescent="0.2">
      <c r="A121" s="3" t="s">
        <v>66</v>
      </c>
      <c r="B121" s="3" t="s">
        <v>66</v>
      </c>
      <c r="C121" s="4" t="s">
        <v>92</v>
      </c>
      <c r="D121" s="5">
        <v>140</v>
      </c>
      <c r="E121" s="5">
        <v>142.80000000000001</v>
      </c>
      <c r="F121" s="5">
        <v>145.65600000000001</v>
      </c>
    </row>
    <row r="122" spans="1:6" ht="12.75" customHeight="1" x14ac:dyDescent="0.2">
      <c r="A122" s="3" t="s">
        <v>66</v>
      </c>
      <c r="B122" s="3" t="s">
        <v>66</v>
      </c>
      <c r="C122" s="4" t="s">
        <v>177</v>
      </c>
      <c r="D122" s="5">
        <v>2200</v>
      </c>
      <c r="E122" s="5">
        <v>2244</v>
      </c>
      <c r="F122" s="5">
        <v>2288.88</v>
      </c>
    </row>
    <row r="123" spans="1:6" ht="12.75" customHeight="1" x14ac:dyDescent="0.2">
      <c r="A123" s="3" t="s">
        <v>66</v>
      </c>
      <c r="B123" s="3" t="s">
        <v>66</v>
      </c>
      <c r="C123" s="4" t="s">
        <v>1</v>
      </c>
      <c r="D123" s="5">
        <v>3000</v>
      </c>
      <c r="E123" s="5">
        <v>3060</v>
      </c>
      <c r="F123" s="5">
        <v>3121.2</v>
      </c>
    </row>
    <row r="124" spans="1:6" ht="12.75" customHeight="1" x14ac:dyDescent="0.2">
      <c r="A124" s="6"/>
      <c r="B124" s="6"/>
      <c r="C124" s="7" t="s">
        <v>179</v>
      </c>
      <c r="D124" s="6">
        <f>SUM(D120:D123)</f>
        <v>5490</v>
      </c>
      <c r="E124" s="6">
        <f>SUM(E120:E123)</f>
        <v>5599.8</v>
      </c>
      <c r="F124" s="6">
        <f>SUM(F120:F123)</f>
        <v>5711.7960000000003</v>
      </c>
    </row>
    <row r="125" spans="1:6" ht="12.75" customHeight="1" x14ac:dyDescent="0.2">
      <c r="A125" s="3" t="s">
        <v>66</v>
      </c>
      <c r="B125" s="3" t="s">
        <v>66</v>
      </c>
      <c r="C125" s="4" t="s">
        <v>169</v>
      </c>
      <c r="D125" s="5">
        <v>1500</v>
      </c>
      <c r="E125" s="5">
        <v>0</v>
      </c>
      <c r="F125" s="5">
        <v>0</v>
      </c>
    </row>
    <row r="126" spans="1:6" ht="12.75" customHeight="1" x14ac:dyDescent="0.2">
      <c r="A126" s="6"/>
      <c r="B126" s="6"/>
      <c r="C126" s="7" t="s">
        <v>176</v>
      </c>
      <c r="D126" s="6">
        <f>SUM(D125:D125)</f>
        <v>1500</v>
      </c>
      <c r="E126" s="6">
        <f>SUM(E125:E125)</f>
        <v>0</v>
      </c>
      <c r="F126" s="6">
        <f>SUM(F125:F125)</f>
        <v>0</v>
      </c>
    </row>
    <row r="127" spans="1:6" ht="12.75" customHeight="1" x14ac:dyDescent="0.2">
      <c r="A127" s="3" t="s">
        <v>66</v>
      </c>
      <c r="B127" s="3" t="s">
        <v>66</v>
      </c>
      <c r="C127" s="4" t="s">
        <v>47</v>
      </c>
      <c r="D127" s="5">
        <v>358</v>
      </c>
      <c r="E127" s="5">
        <v>365.16</v>
      </c>
      <c r="F127" s="5">
        <v>372.46319999999997</v>
      </c>
    </row>
    <row r="128" spans="1:6" ht="12.75" customHeight="1" x14ac:dyDescent="0.2">
      <c r="A128" s="6"/>
      <c r="B128" s="6"/>
      <c r="C128" s="7" t="s">
        <v>45</v>
      </c>
      <c r="D128" s="6">
        <f>SUM(D127:D127)</f>
        <v>358</v>
      </c>
      <c r="E128" s="6">
        <f>SUM(E127:E127)</f>
        <v>365.16</v>
      </c>
      <c r="F128" s="6">
        <f>SUM(F127:F127)</f>
        <v>372.46319999999997</v>
      </c>
    </row>
    <row r="129" spans="1:6" ht="12.75" customHeight="1" x14ac:dyDescent="0.2">
      <c r="A129" s="3" t="s">
        <v>66</v>
      </c>
      <c r="B129" s="3" t="s">
        <v>66</v>
      </c>
      <c r="C129" s="4" t="s">
        <v>155</v>
      </c>
      <c r="D129" s="5">
        <v>1000</v>
      </c>
      <c r="E129" s="5">
        <v>3000</v>
      </c>
      <c r="F129" s="5">
        <v>3060</v>
      </c>
    </row>
    <row r="130" spans="1:6" ht="12.75" customHeight="1" x14ac:dyDescent="0.2">
      <c r="A130" s="3" t="s">
        <v>66</v>
      </c>
      <c r="B130" s="3" t="s">
        <v>66</v>
      </c>
      <c r="C130" s="4" t="s">
        <v>73</v>
      </c>
      <c r="D130" s="5">
        <v>19447</v>
      </c>
      <c r="E130" s="5">
        <v>19835.939999999999</v>
      </c>
      <c r="F130" s="5">
        <v>20232.66</v>
      </c>
    </row>
    <row r="131" spans="1:6" ht="12.75" customHeight="1" x14ac:dyDescent="0.2">
      <c r="A131" s="3" t="s">
        <v>66</v>
      </c>
      <c r="B131" s="3" t="s">
        <v>66</v>
      </c>
      <c r="C131" s="4" t="s">
        <v>148</v>
      </c>
      <c r="D131" s="5">
        <v>12070</v>
      </c>
      <c r="E131" s="5">
        <v>0</v>
      </c>
      <c r="F131" s="5">
        <v>0</v>
      </c>
    </row>
    <row r="132" spans="1:6" ht="12.75" customHeight="1" x14ac:dyDescent="0.2">
      <c r="A132" s="6"/>
      <c r="B132" s="6"/>
      <c r="C132" s="7" t="s">
        <v>84</v>
      </c>
      <c r="D132" s="6">
        <f>SUM(D129:D131)</f>
        <v>32517</v>
      </c>
      <c r="E132" s="6">
        <f>SUM(E129:E131)</f>
        <v>22835.94</v>
      </c>
      <c r="F132" s="6">
        <f>SUM(F129:F131)</f>
        <v>23292.66</v>
      </c>
    </row>
    <row r="133" spans="1:6" ht="12.75" customHeight="1" x14ac:dyDescent="0.2">
      <c r="A133" s="3" t="s">
        <v>66</v>
      </c>
      <c r="B133" s="3" t="s">
        <v>66</v>
      </c>
      <c r="C133" s="4" t="s">
        <v>50</v>
      </c>
      <c r="D133" s="5">
        <v>5000</v>
      </c>
      <c r="E133" s="5">
        <v>2000</v>
      </c>
      <c r="F133" s="5">
        <v>2000</v>
      </c>
    </row>
    <row r="134" spans="1:6" ht="12.75" customHeight="1" x14ac:dyDescent="0.2">
      <c r="A134" s="6"/>
      <c r="B134" s="6"/>
      <c r="C134" s="7" t="s">
        <v>144</v>
      </c>
      <c r="D134" s="6">
        <f>SUM(D133:D133)</f>
        <v>5000</v>
      </c>
      <c r="E134" s="6">
        <f>SUM(E133:E133)</f>
        <v>2000</v>
      </c>
      <c r="F134" s="6">
        <f>SUM(F133:F133)</f>
        <v>2000</v>
      </c>
    </row>
    <row r="135" spans="1:6" ht="12.75" customHeight="1" x14ac:dyDescent="0.2">
      <c r="A135" s="3" t="s">
        <v>66</v>
      </c>
      <c r="B135" s="3" t="s">
        <v>66</v>
      </c>
      <c r="C135" s="4" t="s">
        <v>153</v>
      </c>
      <c r="D135" s="5">
        <v>3750</v>
      </c>
      <c r="E135" s="5">
        <v>3825</v>
      </c>
      <c r="F135" s="5">
        <v>3901.5</v>
      </c>
    </row>
    <row r="136" spans="1:6" ht="12.75" customHeight="1" x14ac:dyDescent="0.2">
      <c r="A136" s="3" t="s">
        <v>66</v>
      </c>
      <c r="B136" s="3" t="s">
        <v>66</v>
      </c>
      <c r="C136" s="4" t="s">
        <v>81</v>
      </c>
      <c r="D136" s="5">
        <v>1153</v>
      </c>
      <c r="E136" s="5">
        <v>1176.06</v>
      </c>
      <c r="F136" s="5">
        <v>1199.5809999999999</v>
      </c>
    </row>
    <row r="137" spans="1:6" ht="12.75" customHeight="1" x14ac:dyDescent="0.2">
      <c r="A137" s="3" t="s">
        <v>66</v>
      </c>
      <c r="B137" s="3" t="s">
        <v>66</v>
      </c>
      <c r="C137" s="4" t="s">
        <v>36</v>
      </c>
      <c r="D137" s="5">
        <v>3571</v>
      </c>
      <c r="E137" s="5">
        <v>2071</v>
      </c>
      <c r="F137" s="5">
        <v>2112.42</v>
      </c>
    </row>
    <row r="138" spans="1:6" ht="12.75" customHeight="1" x14ac:dyDescent="0.2">
      <c r="A138" s="3" t="s">
        <v>66</v>
      </c>
      <c r="B138" s="3" t="s">
        <v>66</v>
      </c>
      <c r="C138" s="4" t="s">
        <v>22</v>
      </c>
      <c r="D138" s="5">
        <v>3656</v>
      </c>
      <c r="E138" s="5">
        <v>3729.12</v>
      </c>
      <c r="F138" s="5">
        <v>3803.7020000000002</v>
      </c>
    </row>
    <row r="139" spans="1:6" ht="12.75" customHeight="1" x14ac:dyDescent="0.2">
      <c r="A139" s="3" t="s">
        <v>66</v>
      </c>
      <c r="B139" s="3" t="s">
        <v>66</v>
      </c>
      <c r="C139" s="4" t="s">
        <v>48</v>
      </c>
      <c r="D139" s="5">
        <v>1300</v>
      </c>
      <c r="E139" s="5">
        <v>1326</v>
      </c>
      <c r="F139" s="5">
        <v>1352.52</v>
      </c>
    </row>
    <row r="140" spans="1:6" ht="12.75" customHeight="1" x14ac:dyDescent="0.2">
      <c r="A140" s="3" t="s">
        <v>66</v>
      </c>
      <c r="B140" s="3" t="s">
        <v>66</v>
      </c>
      <c r="C140" s="4" t="s">
        <v>83</v>
      </c>
      <c r="D140" s="5">
        <v>300</v>
      </c>
      <c r="E140" s="5">
        <v>306</v>
      </c>
      <c r="F140" s="5">
        <v>312.12</v>
      </c>
    </row>
    <row r="141" spans="1:6" ht="12.75" customHeight="1" x14ac:dyDescent="0.2">
      <c r="A141" s="3" t="s">
        <v>66</v>
      </c>
      <c r="B141" s="3" t="s">
        <v>66</v>
      </c>
      <c r="C141" s="4" t="s">
        <v>7</v>
      </c>
      <c r="D141" s="5">
        <v>620</v>
      </c>
      <c r="E141" s="5">
        <v>632.4</v>
      </c>
      <c r="F141" s="5">
        <v>645.048</v>
      </c>
    </row>
    <row r="142" spans="1:6" ht="12.75" customHeight="1" x14ac:dyDescent="0.2">
      <c r="A142" s="3" t="s">
        <v>66</v>
      </c>
      <c r="B142" s="3" t="s">
        <v>66</v>
      </c>
      <c r="C142" s="4" t="s">
        <v>10</v>
      </c>
      <c r="D142" s="5">
        <v>150</v>
      </c>
      <c r="E142" s="5">
        <v>153</v>
      </c>
      <c r="F142" s="5">
        <v>156.06</v>
      </c>
    </row>
    <row r="143" spans="1:6" ht="12.75" customHeight="1" x14ac:dyDescent="0.2">
      <c r="A143" s="3" t="s">
        <v>66</v>
      </c>
      <c r="B143" s="3" t="s">
        <v>66</v>
      </c>
      <c r="C143" s="4" t="s">
        <v>71</v>
      </c>
      <c r="D143" s="5">
        <v>7000</v>
      </c>
      <c r="E143" s="5">
        <v>0</v>
      </c>
      <c r="F143" s="5">
        <v>0</v>
      </c>
    </row>
    <row r="144" spans="1:6" ht="12.75" customHeight="1" x14ac:dyDescent="0.2">
      <c r="A144" s="3" t="s">
        <v>66</v>
      </c>
      <c r="B144" s="3" t="s">
        <v>66</v>
      </c>
      <c r="C144" s="4" t="s">
        <v>170</v>
      </c>
      <c r="D144" s="5">
        <v>2500</v>
      </c>
      <c r="E144" s="5">
        <v>2550</v>
      </c>
      <c r="F144" s="5">
        <v>2601</v>
      </c>
    </row>
    <row r="145" spans="1:6" ht="12.75" customHeight="1" x14ac:dyDescent="0.2">
      <c r="A145" s="6"/>
      <c r="B145" s="6"/>
      <c r="C145" s="7" t="s">
        <v>106</v>
      </c>
      <c r="D145" s="6">
        <f>SUM(D135:D144)</f>
        <v>24000</v>
      </c>
      <c r="E145" s="6">
        <f>SUM(E135:E144)</f>
        <v>15768.58</v>
      </c>
      <c r="F145" s="6">
        <f>SUM(F135:F144)</f>
        <v>16083.951000000003</v>
      </c>
    </row>
    <row r="146" spans="1:6" ht="12.75" customHeight="1" x14ac:dyDescent="0.2">
      <c r="A146" s="3" t="s">
        <v>66</v>
      </c>
      <c r="B146" s="3" t="s">
        <v>66</v>
      </c>
      <c r="C146" s="4" t="s">
        <v>59</v>
      </c>
      <c r="D146" s="5">
        <v>215</v>
      </c>
      <c r="E146" s="5">
        <v>0</v>
      </c>
      <c r="F146" s="5">
        <v>0</v>
      </c>
    </row>
    <row r="147" spans="1:6" ht="12.75" customHeight="1" x14ac:dyDescent="0.2">
      <c r="A147" s="3" t="s">
        <v>66</v>
      </c>
      <c r="B147" s="3" t="s">
        <v>66</v>
      </c>
      <c r="C147" s="4" t="s">
        <v>57</v>
      </c>
      <c r="D147" s="5">
        <v>2060</v>
      </c>
      <c r="E147" s="5">
        <v>0</v>
      </c>
      <c r="F147" s="5">
        <v>0</v>
      </c>
    </row>
    <row r="148" spans="1:6" ht="12.75" customHeight="1" x14ac:dyDescent="0.2">
      <c r="A148" s="3" t="s">
        <v>66</v>
      </c>
      <c r="B148" s="3" t="s">
        <v>66</v>
      </c>
      <c r="C148" s="4" t="s">
        <v>129</v>
      </c>
      <c r="D148" s="5">
        <v>2000</v>
      </c>
      <c r="E148" s="5">
        <v>2040</v>
      </c>
      <c r="F148" s="5">
        <v>2080.8000000000002</v>
      </c>
    </row>
    <row r="149" spans="1:6" ht="12.75" customHeight="1" x14ac:dyDescent="0.2">
      <c r="A149" s="3" t="s">
        <v>66</v>
      </c>
      <c r="B149" s="3" t="s">
        <v>66</v>
      </c>
      <c r="C149" s="4" t="s">
        <v>158</v>
      </c>
      <c r="D149" s="5">
        <v>5280</v>
      </c>
      <c r="E149" s="5">
        <v>5385.6</v>
      </c>
      <c r="F149" s="5">
        <v>5493.3119999999999</v>
      </c>
    </row>
    <row r="150" spans="1:6" ht="12.75" customHeight="1" x14ac:dyDescent="0.2">
      <c r="A150" s="3" t="s">
        <v>66</v>
      </c>
      <c r="B150" s="3" t="s">
        <v>66</v>
      </c>
      <c r="C150" s="4" t="s">
        <v>120</v>
      </c>
      <c r="D150" s="5">
        <v>31617</v>
      </c>
      <c r="E150" s="5">
        <v>28151</v>
      </c>
      <c r="F150" s="5">
        <v>27355</v>
      </c>
    </row>
    <row r="151" spans="1:6" ht="25.5" customHeight="1" x14ac:dyDescent="0.2">
      <c r="A151" s="6"/>
      <c r="B151" s="6"/>
      <c r="C151" s="7" t="s">
        <v>63</v>
      </c>
      <c r="D151" s="6">
        <f>SUM(D146:D150)</f>
        <v>41172</v>
      </c>
      <c r="E151" s="6">
        <f>SUM(E146:E150)</f>
        <v>35576.6</v>
      </c>
      <c r="F151" s="6">
        <f>SUM(F146:F150)</f>
        <v>34929.112000000001</v>
      </c>
    </row>
    <row r="152" spans="1:6" ht="12.75" customHeight="1" x14ac:dyDescent="0.2">
      <c r="A152" s="3" t="s">
        <v>66</v>
      </c>
      <c r="B152" s="3" t="s">
        <v>66</v>
      </c>
      <c r="C152" s="4" t="s">
        <v>65</v>
      </c>
      <c r="D152" s="5">
        <v>28972</v>
      </c>
      <c r="E152" s="5">
        <v>29551.439999999999</v>
      </c>
      <c r="F152" s="5">
        <v>30142.47</v>
      </c>
    </row>
    <row r="153" spans="1:6" ht="12.75" customHeight="1" x14ac:dyDescent="0.2">
      <c r="A153" s="3" t="s">
        <v>66</v>
      </c>
      <c r="B153" s="3" t="s">
        <v>66</v>
      </c>
      <c r="C153" s="4" t="s">
        <v>56</v>
      </c>
      <c r="D153" s="5">
        <v>13886</v>
      </c>
      <c r="E153" s="5">
        <v>14163.72</v>
      </c>
      <c r="F153" s="5">
        <v>14446.99</v>
      </c>
    </row>
    <row r="154" spans="1:6" ht="12.75" customHeight="1" x14ac:dyDescent="0.2">
      <c r="A154" s="3" t="s">
        <v>66</v>
      </c>
      <c r="B154" s="3" t="s">
        <v>66</v>
      </c>
      <c r="C154" s="4" t="s">
        <v>19</v>
      </c>
      <c r="D154" s="5">
        <v>4154</v>
      </c>
      <c r="E154" s="5">
        <v>4237.08</v>
      </c>
      <c r="F154" s="5">
        <v>4321.8220000000001</v>
      </c>
    </row>
    <row r="155" spans="1:6" ht="12.75" customHeight="1" x14ac:dyDescent="0.2">
      <c r="A155" s="3" t="s">
        <v>66</v>
      </c>
      <c r="B155" s="3" t="s">
        <v>66</v>
      </c>
      <c r="C155" s="4" t="s">
        <v>121</v>
      </c>
      <c r="D155" s="5">
        <v>4308</v>
      </c>
      <c r="E155" s="5">
        <v>4394.16</v>
      </c>
      <c r="F155" s="5">
        <v>4482.0429999999997</v>
      </c>
    </row>
    <row r="156" spans="1:6" ht="12.75" customHeight="1" x14ac:dyDescent="0.2">
      <c r="A156" s="3" t="s">
        <v>66</v>
      </c>
      <c r="B156" s="3" t="s">
        <v>66</v>
      </c>
      <c r="C156" s="4" t="s">
        <v>180</v>
      </c>
      <c r="D156" s="5">
        <v>5961</v>
      </c>
      <c r="E156" s="5">
        <v>6080.22</v>
      </c>
      <c r="F156" s="5">
        <v>6201.8249999999998</v>
      </c>
    </row>
    <row r="157" spans="1:6" ht="12.75" customHeight="1" x14ac:dyDescent="0.2">
      <c r="A157" s="3" t="s">
        <v>66</v>
      </c>
      <c r="B157" s="3" t="s">
        <v>66</v>
      </c>
      <c r="C157" s="4" t="s">
        <v>67</v>
      </c>
      <c r="D157" s="5">
        <v>29502</v>
      </c>
      <c r="E157" s="5">
        <v>30092.04</v>
      </c>
      <c r="F157" s="5">
        <v>30693.88</v>
      </c>
    </row>
    <row r="158" spans="1:6" ht="12.75" customHeight="1" x14ac:dyDescent="0.2">
      <c r="A158" s="3" t="s">
        <v>66</v>
      </c>
      <c r="B158" s="3" t="s">
        <v>66</v>
      </c>
      <c r="C158" s="4" t="s">
        <v>125</v>
      </c>
      <c r="D158" s="5">
        <v>20927</v>
      </c>
      <c r="E158" s="5">
        <v>21345.54</v>
      </c>
      <c r="F158" s="5">
        <v>21772.45</v>
      </c>
    </row>
    <row r="159" spans="1:6" ht="12.75" customHeight="1" x14ac:dyDescent="0.2">
      <c r="A159" s="3" t="s">
        <v>66</v>
      </c>
      <c r="B159" s="3" t="s">
        <v>66</v>
      </c>
      <c r="C159" s="4" t="s">
        <v>79</v>
      </c>
      <c r="D159" s="5">
        <v>32064</v>
      </c>
      <c r="E159" s="5">
        <v>32705.279999999999</v>
      </c>
      <c r="F159" s="5">
        <v>33359.39</v>
      </c>
    </row>
    <row r="160" spans="1:6" ht="12.75" customHeight="1" x14ac:dyDescent="0.2">
      <c r="A160" s="3" t="s">
        <v>66</v>
      </c>
      <c r="B160" s="3" t="s">
        <v>66</v>
      </c>
      <c r="C160" s="4" t="s">
        <v>86</v>
      </c>
      <c r="D160" s="5">
        <v>14092</v>
      </c>
      <c r="E160" s="5">
        <v>14373.84</v>
      </c>
      <c r="F160" s="5">
        <v>14661.32</v>
      </c>
    </row>
    <row r="161" spans="1:6" ht="12.75" customHeight="1" x14ac:dyDescent="0.2">
      <c r="A161" s="3" t="s">
        <v>66</v>
      </c>
      <c r="B161" s="3" t="s">
        <v>66</v>
      </c>
      <c r="C161" s="4" t="s">
        <v>122</v>
      </c>
      <c r="D161" s="5">
        <v>130162</v>
      </c>
      <c r="E161" s="5">
        <v>132765.20000000001</v>
      </c>
      <c r="F161" s="5">
        <v>135420.5</v>
      </c>
    </row>
    <row r="162" spans="1:6" ht="12.75" customHeight="1" x14ac:dyDescent="0.2">
      <c r="A162" s="6"/>
      <c r="B162" s="6"/>
      <c r="C162" s="7" t="s">
        <v>141</v>
      </c>
      <c r="D162" s="6">
        <f>SUM(D152:D161)</f>
        <v>284028</v>
      </c>
      <c r="E162" s="6">
        <f>SUM(E152:E161)</f>
        <v>289708.52</v>
      </c>
      <c r="F162" s="6">
        <f>SUM(F152:F161)</f>
        <v>295502.69</v>
      </c>
    </row>
    <row r="163" spans="1:6" ht="12.75" customHeight="1" x14ac:dyDescent="0.2">
      <c r="A163" s="15" t="s">
        <v>68</v>
      </c>
      <c r="B163" s="15"/>
      <c r="C163" s="15" t="e">
        <f t="shared" ref="C163:F163" si="1">C63+C68+C73+C78+C83+C89+C91+C93+C96+C100+C102+C104+C108+C115+C119+C124+C126+C128+C132+C134+C145+C151+C162</f>
        <v>#VALUE!</v>
      </c>
      <c r="D163" s="8">
        <f t="shared" si="1"/>
        <v>1308955.9127</v>
      </c>
      <c r="E163" s="8">
        <f t="shared" si="1"/>
        <v>1229602.6902999999</v>
      </c>
      <c r="F163" s="8">
        <f t="shared" si="1"/>
        <v>1258976.2604</v>
      </c>
    </row>
    <row r="165" spans="1:6" ht="12.75" customHeight="1" x14ac:dyDescent="0.2">
      <c r="A165" s="15" t="s">
        <v>130</v>
      </c>
      <c r="B165" s="15"/>
      <c r="C165" s="15"/>
      <c r="D165" s="8">
        <f>D55-D163</f>
        <v>8494.0873000000138</v>
      </c>
      <c r="E165" s="8">
        <f>E55-E163</f>
        <v>-5992.9512999998406</v>
      </c>
      <c r="F165" s="8">
        <f>F55-F163</f>
        <v>-40142.331400000025</v>
      </c>
    </row>
    <row r="166" spans="1:6" ht="12.75" customHeight="1" x14ac:dyDescent="0.2">
      <c r="A166" s="15" t="s">
        <v>12</v>
      </c>
      <c r="B166" s="15"/>
      <c r="C166" s="15"/>
      <c r="D166" s="8">
        <v>9483</v>
      </c>
      <c r="E166" s="8">
        <f>D167</f>
        <v>17977.087300000014</v>
      </c>
      <c r="F166" s="8">
        <f>E167</f>
        <v>11984.136000000173</v>
      </c>
    </row>
    <row r="167" spans="1:6" ht="12.75" customHeight="1" x14ac:dyDescent="0.2">
      <c r="A167" s="15" t="s">
        <v>103</v>
      </c>
      <c r="B167" s="15"/>
      <c r="C167" s="15"/>
      <c r="D167" s="8">
        <f>D165+D166</f>
        <v>17977.087300000014</v>
      </c>
      <c r="E167" s="8">
        <f>E165+E166</f>
        <v>11984.136000000173</v>
      </c>
      <c r="F167" s="8">
        <f>F165+F166</f>
        <v>-28158.195399999851</v>
      </c>
    </row>
    <row r="170" spans="1:6" ht="12.75" customHeight="1" x14ac:dyDescent="0.2">
      <c r="C170" s="13" t="s">
        <v>27</v>
      </c>
      <c r="D170" s="10" t="s">
        <v>20</v>
      </c>
      <c r="E170" s="10" t="s">
        <v>116</v>
      </c>
      <c r="F170" s="10" t="s">
        <v>114</v>
      </c>
    </row>
    <row r="171" spans="1:6" ht="12.75" customHeight="1" x14ac:dyDescent="0.2">
      <c r="C171" s="4" t="s">
        <v>123</v>
      </c>
      <c r="D171" s="4">
        <v>803379</v>
      </c>
      <c r="E171" s="4">
        <v>763890</v>
      </c>
      <c r="F171" s="4">
        <v>785421</v>
      </c>
    </row>
    <row r="172" spans="1:6" ht="12.75" customHeight="1" x14ac:dyDescent="0.2">
      <c r="C172" s="14"/>
      <c r="D172" s="14"/>
      <c r="E172" s="14"/>
      <c r="F172" s="14"/>
    </row>
    <row r="173" spans="1:6" ht="12.75" customHeight="1" x14ac:dyDescent="0.2">
      <c r="C173" s="12" t="s">
        <v>58</v>
      </c>
      <c r="D173" s="12">
        <v>0.75929999999999997</v>
      </c>
      <c r="E173" s="12">
        <v>0.7419</v>
      </c>
      <c r="F173" s="12">
        <v>0.76170000000000004</v>
      </c>
    </row>
    <row r="174" spans="1:6" ht="12.75" customHeight="1" x14ac:dyDescent="0.2">
      <c r="C174" s="12" t="s">
        <v>52</v>
      </c>
      <c r="D174" s="12">
        <v>0.60980000000000001</v>
      </c>
      <c r="E174" s="12">
        <v>0.62429999999999997</v>
      </c>
      <c r="F174" s="12">
        <v>0.64439999999999997</v>
      </c>
    </row>
    <row r="175" spans="1:6" ht="25.5" customHeight="1" x14ac:dyDescent="0.2">
      <c r="C175" s="12" t="s">
        <v>143</v>
      </c>
      <c r="D175" s="12">
        <v>0.61380000000000001</v>
      </c>
      <c r="E175" s="12">
        <v>0.62119999999999997</v>
      </c>
      <c r="F175" s="12">
        <v>0.62390000000000001</v>
      </c>
    </row>
    <row r="176" spans="1:6" ht="12.75" customHeight="1" x14ac:dyDescent="0.2">
      <c r="C176" s="14"/>
      <c r="D176" s="14"/>
      <c r="E176" s="14"/>
      <c r="F176" s="14"/>
    </row>
    <row r="177" spans="3:6" ht="12.75" customHeight="1" x14ac:dyDescent="0.2">
      <c r="C177" s="11" t="s">
        <v>78</v>
      </c>
      <c r="D177" s="11">
        <v>8.9</v>
      </c>
      <c r="E177" s="11">
        <v>8.6</v>
      </c>
      <c r="F177" s="11">
        <v>8.6</v>
      </c>
    </row>
    <row r="178" spans="3:6" ht="12.75" customHeight="1" x14ac:dyDescent="0.2">
      <c r="C178" s="11" t="s">
        <v>40</v>
      </c>
      <c r="D178" s="11">
        <v>10.9</v>
      </c>
      <c r="E178" s="11">
        <v>9.5</v>
      </c>
      <c r="F178" s="11">
        <v>9.5</v>
      </c>
    </row>
    <row r="179" spans="3:6" ht="12.75" customHeight="1" x14ac:dyDescent="0.2">
      <c r="C179" s="11" t="s">
        <v>41</v>
      </c>
      <c r="D179" s="11">
        <v>19.8</v>
      </c>
      <c r="E179" s="11">
        <v>18.100000000000001</v>
      </c>
      <c r="F179" s="11">
        <v>18.100000000000001</v>
      </c>
    </row>
    <row r="180" spans="3:6" ht="12.75" customHeight="1" x14ac:dyDescent="0.2">
      <c r="C180" s="14"/>
      <c r="D180" s="14"/>
      <c r="E180" s="14"/>
      <c r="F180" s="14"/>
    </row>
    <row r="181" spans="3:6" ht="12.75" customHeight="1" x14ac:dyDescent="0.2">
      <c r="C181" s="4" t="s">
        <v>49</v>
      </c>
      <c r="D181" s="4">
        <v>187</v>
      </c>
      <c r="E181" s="4">
        <v>169</v>
      </c>
      <c r="F181" s="4">
        <v>165</v>
      </c>
    </row>
    <row r="182" spans="3:6" ht="12.75" customHeight="1" x14ac:dyDescent="0.2">
      <c r="C182" s="11" t="s">
        <v>99</v>
      </c>
      <c r="D182" s="11">
        <v>21.01</v>
      </c>
      <c r="E182" s="11">
        <v>19.649999999999999</v>
      </c>
      <c r="F182" s="11">
        <v>19.190000000000001</v>
      </c>
    </row>
    <row r="183" spans="3:6" ht="12.75" customHeight="1" x14ac:dyDescent="0.2">
      <c r="C183" s="14"/>
      <c r="D183" s="14"/>
      <c r="E183" s="14"/>
      <c r="F183" s="14"/>
    </row>
    <row r="184" spans="3:6" ht="12.75" customHeight="1" x14ac:dyDescent="0.2">
      <c r="C184" s="4" t="s">
        <v>178</v>
      </c>
      <c r="D184" s="4">
        <v>54576.09</v>
      </c>
      <c r="E184" s="4">
        <v>57993.34</v>
      </c>
      <c r="F184" s="4">
        <v>59831.86</v>
      </c>
    </row>
    <row r="185" spans="3:6" ht="25.5" customHeight="1" x14ac:dyDescent="0.2">
      <c r="C185" s="12" t="s">
        <v>69</v>
      </c>
      <c r="D185" s="12">
        <v>0.15179999999999999</v>
      </c>
      <c r="E185" s="12">
        <v>0.17050000000000001</v>
      </c>
      <c r="F185" s="12">
        <v>0.17460000000000001</v>
      </c>
    </row>
    <row r="186" spans="3:6" ht="12.75" customHeight="1" x14ac:dyDescent="0.2">
      <c r="C186" s="11" t="s">
        <v>32</v>
      </c>
      <c r="D186" s="11">
        <v>2703.62</v>
      </c>
      <c r="E186" s="11">
        <v>2755.7</v>
      </c>
      <c r="F186" s="11">
        <v>2870.03</v>
      </c>
    </row>
  </sheetData>
  <mergeCells count="13">
    <mergeCell ref="A165:C165"/>
    <mergeCell ref="A166:C166"/>
    <mergeCell ref="A167:C167"/>
    <mergeCell ref="A1:F1"/>
    <mergeCell ref="A3:F3"/>
    <mergeCell ref="A55:C55"/>
    <mergeCell ref="A57:F57"/>
    <mergeCell ref="A163:C163"/>
    <mergeCell ref="C170"/>
    <mergeCell ref="C172:F172"/>
    <mergeCell ref="C176:F176"/>
    <mergeCell ref="C180:F180"/>
    <mergeCell ref="C183:F183"/>
  </mergeCells>
  <pageMargins left="0.75" right="0.75" top="1" bottom="1" header="0.5" footer="0.5"/>
  <pageSetup paperSize="9" orientation="landscape" horizontalDpi="300" verticalDpi="300"/>
  <headerFooter alignWithMargins="0">
    <oddHeader>&amp;R&amp;"Lato,Bold"&amp;7 Scenario: Budget Forecast 2020-21</oddHeader>
    <oddFooter>&amp;L&amp;"Lato,Bold"&amp;7 Access Education&amp;R&amp;"Lato,Bold"&amp;7 Report Generated by FPS Web : &amp;D &amp;T by Peter Haynes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&amp; Expenditure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phaynes</dc:creator>
  <cp:keywords/>
  <dc:description/>
  <cp:lastModifiedBy>Sally Foreman</cp:lastModifiedBy>
  <dcterms:created xsi:type="dcterms:W3CDTF">2020-12-08T09:26:47Z</dcterms:created>
  <dcterms:modified xsi:type="dcterms:W3CDTF">2021-01-13T12:38:50Z</dcterms:modified>
  <cp:category/>
  <cp:contentStatus/>
</cp:coreProperties>
</file>