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Meadow View Primary\resources\governors\"/>
    </mc:Choice>
  </mc:AlternateContent>
  <xr:revisionPtr revIDLastSave="0" documentId="8_{A622F03B-B606-4FBF-95B0-6EAE3D12818F}" xr6:coauthVersionLast="46" xr6:coauthVersionMax="46" xr10:uidLastSave="{00000000-0000-0000-0000-000000000000}"/>
  <bookViews>
    <workbookView xWindow="1560" yWindow="1335" windowWidth="14025" windowHeight="14865" activeTab="2" xr2:uid="{00000000-000D-0000-FFFF-FFFF00000000}"/>
  </bookViews>
  <sheets>
    <sheet name="Master Sheet" sheetId="2" r:id="rId1"/>
    <sheet name="Jul Bud Mon" sheetId="1" r:id="rId2"/>
    <sheet name="Dec Bud Mon" sheetId="3" r:id="rId3"/>
    <sheet name="Feb Bud Mon" sheetId="4" r:id="rId4"/>
    <sheet name="Year End" sheetId="6" r:id="rId5"/>
    <sheet name="BVTD" sheetId="5" r:id="rId6"/>
  </sheets>
  <calcPr calcId="191029"/>
</workbook>
</file>

<file path=xl/calcChain.xml><?xml version="1.0" encoding="utf-8"?>
<calcChain xmlns="http://schemas.openxmlformats.org/spreadsheetml/2006/main">
  <c r="E76" i="3" l="1"/>
  <c r="E67" i="3"/>
  <c r="E55" i="3"/>
  <c r="E52" i="3"/>
  <c r="E36" i="3"/>
  <c r="E31" i="3"/>
  <c r="C12" i="3" l="1"/>
  <c r="B9" i="3"/>
  <c r="D76" i="1" l="1"/>
  <c r="B9" i="1" l="1"/>
  <c r="A1" i="5" l="1"/>
  <c r="A93" i="6" l="1"/>
  <c r="E91" i="6"/>
  <c r="D91" i="6"/>
  <c r="H91" i="6" s="1"/>
  <c r="C91" i="6"/>
  <c r="F90" i="6"/>
  <c r="G90" i="6" s="1"/>
  <c r="F89" i="6"/>
  <c r="H89" i="6" s="1"/>
  <c r="F88" i="6"/>
  <c r="G88" i="6" s="1"/>
  <c r="H79" i="6"/>
  <c r="E78" i="6"/>
  <c r="D78" i="6"/>
  <c r="C78" i="6"/>
  <c r="H77" i="6"/>
  <c r="F76" i="6"/>
  <c r="G76" i="6" s="1"/>
  <c r="F75" i="6"/>
  <c r="H75" i="6" s="1"/>
  <c r="F74" i="6"/>
  <c r="H74" i="6" s="1"/>
  <c r="F73" i="6"/>
  <c r="H73" i="6" s="1"/>
  <c r="F72" i="6"/>
  <c r="G72" i="6" s="1"/>
  <c r="F71" i="6"/>
  <c r="H71" i="6" s="1"/>
  <c r="F70" i="6"/>
  <c r="H70" i="6" s="1"/>
  <c r="F69" i="6"/>
  <c r="H69" i="6" s="1"/>
  <c r="F68" i="6"/>
  <c r="G68" i="6" s="1"/>
  <c r="G67" i="6"/>
  <c r="F67" i="6"/>
  <c r="H67" i="6" s="1"/>
  <c r="F66" i="6"/>
  <c r="H66" i="6" s="1"/>
  <c r="F65" i="6"/>
  <c r="H65" i="6" s="1"/>
  <c r="F64" i="6"/>
  <c r="G64" i="6" s="1"/>
  <c r="E58" i="6"/>
  <c r="D58" i="6"/>
  <c r="C58" i="6"/>
  <c r="F56" i="6"/>
  <c r="H56" i="6" s="1"/>
  <c r="F55" i="6"/>
  <c r="H55" i="6" s="1"/>
  <c r="F54" i="6"/>
  <c r="H54" i="6" s="1"/>
  <c r="F53" i="6"/>
  <c r="H53" i="6" s="1"/>
  <c r="F52" i="6"/>
  <c r="H52" i="6" s="1"/>
  <c r="H51" i="6"/>
  <c r="F51" i="6"/>
  <c r="G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H35" i="6"/>
  <c r="F35" i="6"/>
  <c r="G35" i="6" s="1"/>
  <c r="F34" i="6"/>
  <c r="H34" i="6" s="1"/>
  <c r="F33" i="6"/>
  <c r="H33" i="6" s="1"/>
  <c r="F32" i="6"/>
  <c r="H32" i="6" s="1"/>
  <c r="F31" i="6"/>
  <c r="G31" i="6" s="1"/>
  <c r="F30" i="6"/>
  <c r="H30" i="6" s="1"/>
  <c r="F29" i="6"/>
  <c r="E18" i="6"/>
  <c r="E17" i="6"/>
  <c r="E16" i="6"/>
  <c r="E15" i="6"/>
  <c r="E14" i="6"/>
  <c r="E13" i="6"/>
  <c r="E12" i="6"/>
  <c r="E11" i="6"/>
  <c r="E10" i="6"/>
  <c r="E9" i="6"/>
  <c r="B4" i="6"/>
  <c r="B3" i="6"/>
  <c r="A93" i="4"/>
  <c r="E91" i="4"/>
  <c r="D91" i="4"/>
  <c r="C91" i="4"/>
  <c r="F90" i="4"/>
  <c r="H90" i="4" s="1"/>
  <c r="F89" i="4"/>
  <c r="H89" i="4" s="1"/>
  <c r="F88" i="4"/>
  <c r="H88" i="4" s="1"/>
  <c r="H79" i="4"/>
  <c r="E78" i="4"/>
  <c r="D78" i="4"/>
  <c r="C78" i="4"/>
  <c r="H77" i="4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F67" i="4"/>
  <c r="H67" i="4" s="1"/>
  <c r="F66" i="4"/>
  <c r="H66" i="4" s="1"/>
  <c r="F65" i="4"/>
  <c r="H65" i="4" s="1"/>
  <c r="F64" i="4"/>
  <c r="H64" i="4" s="1"/>
  <c r="E58" i="4"/>
  <c r="D58" i="4"/>
  <c r="D82" i="4" s="1"/>
  <c r="C58" i="4"/>
  <c r="F56" i="4"/>
  <c r="H56" i="4" s="1"/>
  <c r="F55" i="4"/>
  <c r="H55" i="4" s="1"/>
  <c r="F54" i="4"/>
  <c r="G54" i="4" s="1"/>
  <c r="F53" i="4"/>
  <c r="H53" i="4" s="1"/>
  <c r="F52" i="4"/>
  <c r="H52" i="4" s="1"/>
  <c r="F51" i="4"/>
  <c r="H51" i="4" s="1"/>
  <c r="F50" i="4"/>
  <c r="G50" i="4" s="1"/>
  <c r="F49" i="4"/>
  <c r="H49" i="4" s="1"/>
  <c r="F48" i="4"/>
  <c r="H48" i="4" s="1"/>
  <c r="G47" i="4"/>
  <c r="F47" i="4"/>
  <c r="H47" i="4" s="1"/>
  <c r="F46" i="4"/>
  <c r="G46" i="4" s="1"/>
  <c r="F45" i="4"/>
  <c r="H45" i="4" s="1"/>
  <c r="F44" i="4"/>
  <c r="H44" i="4" s="1"/>
  <c r="F43" i="4"/>
  <c r="H43" i="4" s="1"/>
  <c r="F42" i="4"/>
  <c r="G42" i="4" s="1"/>
  <c r="F41" i="4"/>
  <c r="H41" i="4" s="1"/>
  <c r="F40" i="4"/>
  <c r="H40" i="4" s="1"/>
  <c r="G39" i="4"/>
  <c r="F39" i="4"/>
  <c r="H39" i="4" s="1"/>
  <c r="F38" i="4"/>
  <c r="H38" i="4" s="1"/>
  <c r="F37" i="4"/>
  <c r="H37" i="4" s="1"/>
  <c r="F36" i="4"/>
  <c r="G36" i="4" s="1"/>
  <c r="F35" i="4"/>
  <c r="G35" i="4" s="1"/>
  <c r="F34" i="4"/>
  <c r="H34" i="4" s="1"/>
  <c r="F33" i="4"/>
  <c r="H33" i="4" s="1"/>
  <c r="F32" i="4"/>
  <c r="G32" i="4" s="1"/>
  <c r="F31" i="4"/>
  <c r="H31" i="4" s="1"/>
  <c r="F30" i="4"/>
  <c r="H30" i="4" s="1"/>
  <c r="F29" i="4"/>
  <c r="E18" i="4"/>
  <c r="E17" i="4"/>
  <c r="E16" i="4"/>
  <c r="E15" i="4"/>
  <c r="E14" i="4"/>
  <c r="E13" i="4"/>
  <c r="E12" i="4"/>
  <c r="E11" i="4"/>
  <c r="E10" i="4"/>
  <c r="E9" i="4"/>
  <c r="B4" i="4"/>
  <c r="B3" i="4"/>
  <c r="A93" i="3"/>
  <c r="E91" i="3"/>
  <c r="D91" i="3"/>
  <c r="C91" i="3"/>
  <c r="F90" i="3"/>
  <c r="G90" i="3" s="1"/>
  <c r="F89" i="3"/>
  <c r="H89" i="3" s="1"/>
  <c r="F88" i="3"/>
  <c r="H88" i="3" s="1"/>
  <c r="H79" i="3"/>
  <c r="E78" i="3"/>
  <c r="D78" i="3"/>
  <c r="C78" i="3"/>
  <c r="H77" i="3"/>
  <c r="F76" i="3"/>
  <c r="H76" i="3" s="1"/>
  <c r="F75" i="3"/>
  <c r="H75" i="3" s="1"/>
  <c r="F74" i="3"/>
  <c r="H74" i="3" s="1"/>
  <c r="F73" i="3"/>
  <c r="G73" i="3" s="1"/>
  <c r="F72" i="3"/>
  <c r="G72" i="3" s="1"/>
  <c r="F71" i="3"/>
  <c r="H71" i="3" s="1"/>
  <c r="F70" i="3"/>
  <c r="H70" i="3" s="1"/>
  <c r="F69" i="3"/>
  <c r="G69" i="3" s="1"/>
  <c r="F68" i="3"/>
  <c r="G68" i="3" s="1"/>
  <c r="F67" i="3"/>
  <c r="H67" i="3" s="1"/>
  <c r="F66" i="3"/>
  <c r="H66" i="3" s="1"/>
  <c r="F65" i="3"/>
  <c r="G65" i="3" s="1"/>
  <c r="F64" i="3"/>
  <c r="H64" i="3" s="1"/>
  <c r="E58" i="3"/>
  <c r="D58" i="3"/>
  <c r="C58" i="3"/>
  <c r="F56" i="3"/>
  <c r="G56" i="3" s="1"/>
  <c r="F55" i="3"/>
  <c r="H55" i="3" s="1"/>
  <c r="F54" i="3"/>
  <c r="H54" i="3" s="1"/>
  <c r="F53" i="3"/>
  <c r="H53" i="3" s="1"/>
  <c r="F52" i="3"/>
  <c r="G52" i="3" s="1"/>
  <c r="H51" i="3"/>
  <c r="F51" i="3"/>
  <c r="G51" i="3" s="1"/>
  <c r="F50" i="3"/>
  <c r="H50" i="3" s="1"/>
  <c r="F49" i="3"/>
  <c r="H49" i="3" s="1"/>
  <c r="F48" i="3"/>
  <c r="G48" i="3" s="1"/>
  <c r="F47" i="3"/>
  <c r="G47" i="3" s="1"/>
  <c r="F46" i="3"/>
  <c r="H46" i="3" s="1"/>
  <c r="F45" i="3"/>
  <c r="H45" i="3" s="1"/>
  <c r="F44" i="3"/>
  <c r="G44" i="3" s="1"/>
  <c r="F43" i="3"/>
  <c r="H43" i="3" s="1"/>
  <c r="F42" i="3"/>
  <c r="H42" i="3" s="1"/>
  <c r="F41" i="3"/>
  <c r="H41" i="3" s="1"/>
  <c r="F40" i="3"/>
  <c r="G40" i="3" s="1"/>
  <c r="H39" i="3"/>
  <c r="G39" i="3"/>
  <c r="F39" i="3"/>
  <c r="F38" i="3"/>
  <c r="H38" i="3" s="1"/>
  <c r="F37" i="3"/>
  <c r="H37" i="3" s="1"/>
  <c r="F36" i="3"/>
  <c r="G36" i="3" s="1"/>
  <c r="F35" i="3"/>
  <c r="H35" i="3" s="1"/>
  <c r="F34" i="3"/>
  <c r="G34" i="3" s="1"/>
  <c r="F33" i="3"/>
  <c r="H33" i="3" s="1"/>
  <c r="F32" i="3"/>
  <c r="G32" i="3" s="1"/>
  <c r="F31" i="3"/>
  <c r="H31" i="3" s="1"/>
  <c r="F30" i="3"/>
  <c r="H30" i="3" s="1"/>
  <c r="F29" i="3"/>
  <c r="E18" i="3"/>
  <c r="E17" i="3"/>
  <c r="E16" i="3"/>
  <c r="E15" i="3"/>
  <c r="E14" i="3"/>
  <c r="E13" i="3"/>
  <c r="E12" i="3"/>
  <c r="E11" i="3"/>
  <c r="E10" i="3"/>
  <c r="E9" i="3"/>
  <c r="B4" i="3"/>
  <c r="B3" i="3"/>
  <c r="H68" i="6" l="1"/>
  <c r="G31" i="4"/>
  <c r="H50" i="4"/>
  <c r="G89" i="4"/>
  <c r="H64" i="6"/>
  <c r="H42" i="4"/>
  <c r="H36" i="4"/>
  <c r="G75" i="4"/>
  <c r="H90" i="6"/>
  <c r="G55" i="4"/>
  <c r="H90" i="3"/>
  <c r="H91" i="4"/>
  <c r="G43" i="6"/>
  <c r="G71" i="6"/>
  <c r="H72" i="3"/>
  <c r="E82" i="6"/>
  <c r="G55" i="3"/>
  <c r="G46" i="3"/>
  <c r="G42" i="3"/>
  <c r="G76" i="3"/>
  <c r="G67" i="3"/>
  <c r="E82" i="4"/>
  <c r="G39" i="6"/>
  <c r="G47" i="6"/>
  <c r="G55" i="6"/>
  <c r="D82" i="6"/>
  <c r="H76" i="6"/>
  <c r="G89" i="6"/>
  <c r="G43" i="3"/>
  <c r="H47" i="3"/>
  <c r="G50" i="3"/>
  <c r="G64" i="3"/>
  <c r="H68" i="3"/>
  <c r="G71" i="3"/>
  <c r="H35" i="4"/>
  <c r="G43" i="4"/>
  <c r="H46" i="4"/>
  <c r="G51" i="4"/>
  <c r="H54" i="4"/>
  <c r="G71" i="4"/>
  <c r="H31" i="6"/>
  <c r="H72" i="6"/>
  <c r="G75" i="6"/>
  <c r="G38" i="3"/>
  <c r="G54" i="3"/>
  <c r="G75" i="3"/>
  <c r="G67" i="4"/>
  <c r="G35" i="3"/>
  <c r="H32" i="3"/>
  <c r="D82" i="3"/>
  <c r="H91" i="3"/>
  <c r="G31" i="3"/>
  <c r="E82" i="3"/>
  <c r="G89" i="3"/>
  <c r="F58" i="4"/>
  <c r="G64" i="4"/>
  <c r="G68" i="4"/>
  <c r="G72" i="4"/>
  <c r="G76" i="4"/>
  <c r="G90" i="4"/>
  <c r="G30" i="6"/>
  <c r="G34" i="6"/>
  <c r="G38" i="6"/>
  <c r="G42" i="6"/>
  <c r="G46" i="6"/>
  <c r="G50" i="6"/>
  <c r="G54" i="6"/>
  <c r="F58" i="3"/>
  <c r="G91" i="6"/>
  <c r="H36" i="3"/>
  <c r="H40" i="3"/>
  <c r="H44" i="3"/>
  <c r="H48" i="3"/>
  <c r="H52" i="3"/>
  <c r="H56" i="3"/>
  <c r="F78" i="3"/>
  <c r="H78" i="3" s="1"/>
  <c r="H65" i="3"/>
  <c r="H69" i="3"/>
  <c r="H73" i="3"/>
  <c r="E20" i="4"/>
  <c r="H32" i="4"/>
  <c r="F58" i="6"/>
  <c r="G58" i="6" s="1"/>
  <c r="E20" i="6"/>
  <c r="E20" i="3"/>
  <c r="F91" i="6"/>
  <c r="G29" i="6"/>
  <c r="G33" i="6"/>
  <c r="G37" i="6"/>
  <c r="G41" i="6"/>
  <c r="G45" i="6"/>
  <c r="G49" i="6"/>
  <c r="G53" i="6"/>
  <c r="G66" i="6"/>
  <c r="G70" i="6"/>
  <c r="G74" i="6"/>
  <c r="E21" i="6"/>
  <c r="E22" i="6" s="1"/>
  <c r="C80" i="6" s="1"/>
  <c r="C82" i="6" s="1"/>
  <c r="H29" i="6"/>
  <c r="G32" i="6"/>
  <c r="G36" i="6"/>
  <c r="G40" i="6"/>
  <c r="G44" i="6"/>
  <c r="G48" i="6"/>
  <c r="G52" i="6"/>
  <c r="G56" i="6"/>
  <c r="G65" i="6"/>
  <c r="G69" i="6"/>
  <c r="G73" i="6"/>
  <c r="H88" i="6"/>
  <c r="F78" i="6"/>
  <c r="H58" i="4"/>
  <c r="G58" i="4"/>
  <c r="G30" i="4"/>
  <c r="G34" i="4"/>
  <c r="G38" i="4"/>
  <c r="F91" i="4"/>
  <c r="G29" i="4"/>
  <c r="G33" i="4"/>
  <c r="G37" i="4"/>
  <c r="G41" i="4"/>
  <c r="G45" i="4"/>
  <c r="G49" i="4"/>
  <c r="G53" i="4"/>
  <c r="G66" i="4"/>
  <c r="G70" i="4"/>
  <c r="G74" i="4"/>
  <c r="F78" i="4"/>
  <c r="G88" i="4"/>
  <c r="G91" i="4" s="1"/>
  <c r="E21" i="4"/>
  <c r="H29" i="4"/>
  <c r="G40" i="4"/>
  <c r="G44" i="4"/>
  <c r="G48" i="4"/>
  <c r="G52" i="4"/>
  <c r="G56" i="4"/>
  <c r="G65" i="4"/>
  <c r="G69" i="4"/>
  <c r="G73" i="4"/>
  <c r="G30" i="3"/>
  <c r="F91" i="3"/>
  <c r="G29" i="3"/>
  <c r="G33" i="3"/>
  <c r="H34" i="3"/>
  <c r="G37" i="3"/>
  <c r="G41" i="3"/>
  <c r="G45" i="3"/>
  <c r="G49" i="3"/>
  <c r="G53" i="3"/>
  <c r="G66" i="3"/>
  <c r="G70" i="3"/>
  <c r="G74" i="3"/>
  <c r="G88" i="3"/>
  <c r="E21" i="3"/>
  <c r="H29" i="3"/>
  <c r="H58" i="6" l="1"/>
  <c r="E22" i="4"/>
  <c r="C80" i="4" s="1"/>
  <c r="C82" i="4" s="1"/>
  <c r="G91" i="3"/>
  <c r="F82" i="3"/>
  <c r="G78" i="3"/>
  <c r="G58" i="3"/>
  <c r="H58" i="3"/>
  <c r="E22" i="3"/>
  <c r="C80" i="3" s="1"/>
  <c r="C82" i="3" s="1"/>
  <c r="H78" i="6"/>
  <c r="G78" i="6"/>
  <c r="F82" i="6"/>
  <c r="H78" i="4"/>
  <c r="G78" i="4"/>
  <c r="F82" i="4"/>
  <c r="H82" i="3" l="1"/>
  <c r="G82" i="3"/>
  <c r="H82" i="6"/>
  <c r="G82" i="6"/>
  <c r="H82" i="4"/>
  <c r="G82" i="4"/>
  <c r="E91" i="1" l="1"/>
  <c r="D91" i="1"/>
  <c r="C91" i="1"/>
  <c r="F90" i="1"/>
  <c r="H90" i="1" s="1"/>
  <c r="F89" i="1"/>
  <c r="H89" i="1" s="1"/>
  <c r="F88" i="1"/>
  <c r="H88" i="1" s="1"/>
  <c r="H79" i="1"/>
  <c r="E78" i="1"/>
  <c r="D78" i="1"/>
  <c r="C78" i="1"/>
  <c r="H77" i="1"/>
  <c r="F76" i="1"/>
  <c r="G76" i="1" s="1"/>
  <c r="F75" i="1"/>
  <c r="H75" i="1" s="1"/>
  <c r="F74" i="1"/>
  <c r="H74" i="1" s="1"/>
  <c r="F73" i="1"/>
  <c r="G73" i="1" s="1"/>
  <c r="F72" i="1"/>
  <c r="G72" i="1" s="1"/>
  <c r="F71" i="1"/>
  <c r="H71" i="1" s="1"/>
  <c r="F70" i="1"/>
  <c r="H70" i="1" s="1"/>
  <c r="F69" i="1"/>
  <c r="G69" i="1" s="1"/>
  <c r="F68" i="1"/>
  <c r="G68" i="1" s="1"/>
  <c r="F67" i="1"/>
  <c r="G67" i="1" s="1"/>
  <c r="F66" i="1"/>
  <c r="H66" i="1" s="1"/>
  <c r="F65" i="1"/>
  <c r="G65" i="1" s="1"/>
  <c r="F64" i="1"/>
  <c r="E58" i="1"/>
  <c r="D58" i="1"/>
  <c r="C58" i="1"/>
  <c r="F56" i="1"/>
  <c r="G56" i="1" s="1"/>
  <c r="F55" i="1"/>
  <c r="G55" i="1" s="1"/>
  <c r="F54" i="1"/>
  <c r="H54" i="1" s="1"/>
  <c r="F53" i="1"/>
  <c r="H53" i="1" s="1"/>
  <c r="F52" i="1"/>
  <c r="G52" i="1" s="1"/>
  <c r="F51" i="1"/>
  <c r="G51" i="1" s="1"/>
  <c r="F50" i="1"/>
  <c r="G50" i="1" s="1"/>
  <c r="F49" i="1"/>
  <c r="H49" i="1" s="1"/>
  <c r="F48" i="1"/>
  <c r="G48" i="1" s="1"/>
  <c r="F47" i="1"/>
  <c r="G47" i="1" s="1"/>
  <c r="F46" i="1"/>
  <c r="H46" i="1" s="1"/>
  <c r="F45" i="1"/>
  <c r="H45" i="1" s="1"/>
  <c r="F44" i="1"/>
  <c r="G44" i="1" s="1"/>
  <c r="F43" i="1"/>
  <c r="G43" i="1" s="1"/>
  <c r="F42" i="1"/>
  <c r="H42" i="1" s="1"/>
  <c r="F41" i="1"/>
  <c r="H41" i="1" s="1"/>
  <c r="F40" i="1"/>
  <c r="G40" i="1" s="1"/>
  <c r="F39" i="1"/>
  <c r="G39" i="1" s="1"/>
  <c r="F38" i="1"/>
  <c r="H38" i="1" s="1"/>
  <c r="F37" i="1"/>
  <c r="H37" i="1" s="1"/>
  <c r="F36" i="1"/>
  <c r="G36" i="1" s="1"/>
  <c r="F35" i="1"/>
  <c r="G35" i="1" s="1"/>
  <c r="F34" i="1"/>
  <c r="G34" i="1" s="1"/>
  <c r="F33" i="1"/>
  <c r="H33" i="1" s="1"/>
  <c r="F32" i="1"/>
  <c r="H32" i="1" s="1"/>
  <c r="F31" i="1"/>
  <c r="G31" i="1" s="1"/>
  <c r="F30" i="1"/>
  <c r="H30" i="1" s="1"/>
  <c r="F29" i="1"/>
  <c r="E18" i="1"/>
  <c r="E17" i="1"/>
  <c r="E16" i="1"/>
  <c r="E15" i="1"/>
  <c r="E14" i="1"/>
  <c r="E13" i="1"/>
  <c r="E12" i="1"/>
  <c r="E11" i="1"/>
  <c r="E10" i="1"/>
  <c r="E9" i="1"/>
  <c r="D82" i="1" l="1"/>
  <c r="G30" i="1"/>
  <c r="H43" i="1"/>
  <c r="G46" i="1"/>
  <c r="H50" i="1"/>
  <c r="H34" i="1"/>
  <c r="E82" i="1"/>
  <c r="G75" i="1"/>
  <c r="H67" i="1"/>
  <c r="E20" i="1"/>
  <c r="H39" i="1"/>
  <c r="H55" i="1"/>
  <c r="G42" i="1"/>
  <c r="H72" i="1"/>
  <c r="F58" i="1"/>
  <c r="H58" i="1" s="1"/>
  <c r="H35" i="1"/>
  <c r="G38" i="1"/>
  <c r="H51" i="1"/>
  <c r="G54" i="1"/>
  <c r="F78" i="1"/>
  <c r="H68" i="1"/>
  <c r="G71" i="1"/>
  <c r="H31" i="1"/>
  <c r="H47" i="1"/>
  <c r="H64" i="1"/>
  <c r="H91" i="1"/>
  <c r="H76" i="1"/>
  <c r="G89" i="1"/>
  <c r="G29" i="1"/>
  <c r="G41" i="1"/>
  <c r="G45" i="1"/>
  <c r="H29" i="1"/>
  <c r="G32" i="1"/>
  <c r="H36" i="1"/>
  <c r="H40" i="1"/>
  <c r="H44" i="1"/>
  <c r="H48" i="1"/>
  <c r="H52" i="1"/>
  <c r="H56" i="1"/>
  <c r="G64" i="1"/>
  <c r="H65" i="1"/>
  <c r="H69" i="1"/>
  <c r="H73" i="1"/>
  <c r="G90" i="1"/>
  <c r="F91" i="1"/>
  <c r="G49" i="1"/>
  <c r="G53" i="1"/>
  <c r="G66" i="1"/>
  <c r="G70" i="1"/>
  <c r="G74" i="1"/>
  <c r="G88" i="1"/>
  <c r="G33" i="1"/>
  <c r="G37" i="1"/>
  <c r="E21" i="1"/>
  <c r="G58" i="1" l="1"/>
  <c r="E22" i="1"/>
  <c r="C80" i="1" s="1"/>
  <c r="C82" i="1" s="1"/>
  <c r="F82" i="1"/>
  <c r="G78" i="1"/>
  <c r="H78" i="1"/>
  <c r="G91" i="1"/>
  <c r="G82" i="1" l="1"/>
  <c r="H82" i="1"/>
  <c r="B3" i="1"/>
  <c r="I21" i="2" l="1"/>
  <c r="H21" i="2"/>
  <c r="I20" i="2"/>
  <c r="J21" i="2"/>
  <c r="I37" i="2" l="1"/>
  <c r="H37" i="2"/>
  <c r="I31" i="2"/>
  <c r="H31" i="2"/>
  <c r="I25" i="2"/>
  <c r="H25" i="2"/>
  <c r="G25" i="2"/>
  <c r="I39" i="2" l="1"/>
  <c r="H39" i="2"/>
  <c r="G39" i="2"/>
  <c r="J39" i="2"/>
  <c r="I38" i="2"/>
  <c r="H38" i="2"/>
  <c r="I33" i="2"/>
  <c r="H33" i="2"/>
  <c r="G33" i="2"/>
  <c r="J33" i="2"/>
  <c r="I32" i="2"/>
  <c r="H32" i="2"/>
  <c r="I27" i="2"/>
  <c r="H27" i="2"/>
  <c r="G27" i="2"/>
  <c r="J27" i="2"/>
  <c r="I26" i="2"/>
  <c r="H26" i="2"/>
  <c r="J31" i="2" l="1"/>
  <c r="J25" i="2"/>
  <c r="K39" i="2"/>
  <c r="K33" i="2"/>
  <c r="J36" i="2" l="1"/>
  <c r="J38" i="2"/>
  <c r="J37" i="2"/>
  <c r="K37" i="2"/>
  <c r="K27" i="2"/>
  <c r="K31" i="2"/>
  <c r="J32" i="2"/>
  <c r="K25" i="2"/>
  <c r="K30" i="2"/>
  <c r="J30" i="2"/>
  <c r="K24" i="2"/>
  <c r="J24" i="2"/>
  <c r="K38" i="2"/>
  <c r="J26" i="2"/>
  <c r="A93" i="1"/>
  <c r="A47" i="2"/>
  <c r="I36" i="2"/>
  <c r="G37" i="2"/>
  <c r="G36" i="2"/>
  <c r="K32" i="2" l="1"/>
  <c r="K26" i="2"/>
  <c r="H36" i="2"/>
  <c r="L37" i="2"/>
  <c r="M41" i="2"/>
  <c r="L39" i="2"/>
  <c r="G21" i="2"/>
  <c r="L31" i="2"/>
  <c r="G31" i="2"/>
  <c r="H30" i="2"/>
  <c r="G30" i="2"/>
  <c r="I24" i="2"/>
  <c r="G24" i="2"/>
  <c r="L25" i="2" l="1"/>
  <c r="G35" i="2"/>
  <c r="G38" i="2" s="1"/>
  <c r="M43" i="2"/>
  <c r="M42" i="2"/>
  <c r="K36" i="2"/>
  <c r="M44" i="2"/>
  <c r="L38" i="2"/>
  <c r="L36" i="2"/>
  <c r="L33" i="2"/>
  <c r="L30" i="2"/>
  <c r="I30" i="2"/>
  <c r="L27" i="2"/>
  <c r="H24" i="2"/>
  <c r="G23" i="2"/>
  <c r="G26" i="2" s="1"/>
  <c r="L43" i="2"/>
  <c r="K21" i="2"/>
  <c r="L21" i="2" s="1"/>
  <c r="K42" i="2" l="1"/>
  <c r="K43" i="2"/>
  <c r="M45" i="2"/>
  <c r="G29" i="2"/>
  <c r="L42" i="2"/>
  <c r="L26" i="2"/>
  <c r="L24" i="2"/>
  <c r="L32" i="2" l="1"/>
  <c r="G32" i="2"/>
  <c r="L45" i="2"/>
  <c r="K45" i="2"/>
  <c r="L44" i="2"/>
  <c r="K44" i="2"/>
  <c r="J19" i="2"/>
  <c r="J18" i="2"/>
  <c r="L41" i="2"/>
  <c r="K41" i="2"/>
  <c r="B4" i="1"/>
  <c r="G19" i="2" l="1"/>
  <c r="I19" i="2"/>
  <c r="H19" i="2"/>
  <c r="I18" i="2"/>
  <c r="H18" i="2"/>
  <c r="G18" i="2"/>
  <c r="L19" i="2" l="1"/>
  <c r="L18" i="2"/>
  <c r="H20" i="2"/>
  <c r="G17" i="2" l="1"/>
  <c r="G20" i="2" s="1"/>
  <c r="J42" i="2"/>
  <c r="J43" i="2"/>
  <c r="J44" i="2"/>
  <c r="J41" i="2"/>
  <c r="J45" i="2"/>
  <c r="K19" i="2"/>
  <c r="K18" i="2"/>
  <c r="J20" i="2" l="1"/>
  <c r="K20" i="2"/>
  <c r="L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 Bradley</author>
  </authors>
  <commentList>
    <comment ref="G4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10319 overspend due to early settlement of contracts, money reimbursed in I08</t>
        </r>
      </text>
    </comment>
    <comment ref="G7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extra 10319 reimbursement form early contract settlements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 Bradley</author>
  </authors>
  <commentList>
    <comment ref="G4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10319 overspend due to early settlement of contracts, money reimbursed in I08</t>
        </r>
      </text>
    </comment>
    <comment ref="G7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extra 10319 reimbursement form early contract settlements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 Bradley</author>
  </authors>
  <commentList>
    <comment ref="G4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10319 overspend due to early settlement of contracts, money reimbursed in I08</t>
        </r>
      </text>
    </comment>
    <comment ref="G7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Theresa Bradley:</t>
        </r>
        <r>
          <rPr>
            <sz val="9"/>
            <color indexed="81"/>
            <rFont val="Tahoma"/>
            <family val="2"/>
          </rPr>
          <t xml:space="preserve">
extra 10319 reimbursement form early contract settlements</t>
        </r>
      </text>
    </comment>
  </commentList>
</comments>
</file>

<file path=xl/sharedStrings.xml><?xml version="1.0" encoding="utf-8"?>
<sst xmlns="http://schemas.openxmlformats.org/spreadsheetml/2006/main" count="571" uniqueCount="183">
  <si>
    <t>School</t>
  </si>
  <si>
    <t>LEA Number</t>
  </si>
  <si>
    <t>CFR Code</t>
  </si>
  <si>
    <t>CFR Heading</t>
  </si>
  <si>
    <t>Current Budget</t>
  </si>
  <si>
    <t>Current Expenditure</t>
  </si>
  <si>
    <t>Proposed Expenditure</t>
  </si>
  <si>
    <t>Outturn</t>
  </si>
  <si>
    <t>Actual to Budget (%)</t>
  </si>
  <si>
    <t>EXPENDITURE</t>
  </si>
  <si>
    <t>Teaching Staff</t>
  </si>
  <si>
    <t>Supply Staff</t>
  </si>
  <si>
    <t>Education Support Staff</t>
  </si>
  <si>
    <t>Premises Staff</t>
  </si>
  <si>
    <t>Admin &amp; Clerical Staff</t>
  </si>
  <si>
    <t>Catering Staff</t>
  </si>
  <si>
    <t>Other Staff (SMSA)</t>
  </si>
  <si>
    <t>Indirect Employee Exps</t>
  </si>
  <si>
    <t>Staff Develop &amp; Training</t>
  </si>
  <si>
    <t>Supply Teach Ins</t>
  </si>
  <si>
    <t>Staff Related Ins</t>
  </si>
  <si>
    <t>Build Maint &amp; Improve</t>
  </si>
  <si>
    <t>Grounds Maint &amp; Improve</t>
  </si>
  <si>
    <t>Cleaning &amp; Caretaking</t>
  </si>
  <si>
    <t>Water &amp; Sewerage</t>
  </si>
  <si>
    <t>Energy</t>
  </si>
  <si>
    <t>Rates</t>
  </si>
  <si>
    <t>Other Occupation Costs</t>
  </si>
  <si>
    <t>Learning Res (Not IT)</t>
  </si>
  <si>
    <t>ICT Learning Resources Curricu</t>
  </si>
  <si>
    <t>Administrative Supplies</t>
  </si>
  <si>
    <t>Other Ins Premiums</t>
  </si>
  <si>
    <t>Special Facilities - Resources</t>
  </si>
  <si>
    <t>Catering Supplies</t>
  </si>
  <si>
    <t>Agency Staff</t>
  </si>
  <si>
    <t>Bought In Prof Serv (Curr)</t>
  </si>
  <si>
    <t>Bought In Prof Serv (Oth)</t>
  </si>
  <si>
    <t>EXPENDITURE TOTAL</t>
  </si>
  <si>
    <t>Under/Over Allocated</t>
  </si>
  <si>
    <t>Funds Delegated By The LEA</t>
  </si>
  <si>
    <t>Other Government Grants</t>
  </si>
  <si>
    <t>Other Grants &amp; Payments</t>
  </si>
  <si>
    <t>Income From Facilities/Service</t>
  </si>
  <si>
    <t>LEA Teacher Insurance Receipts</t>
  </si>
  <si>
    <t>Income Frm Other Ins Claims</t>
  </si>
  <si>
    <t>Income Frm Contribs To Visits</t>
  </si>
  <si>
    <t>Donations &amp;/or Private Funds</t>
  </si>
  <si>
    <t>Additional Grants For Schools</t>
  </si>
  <si>
    <t>BALANCE</t>
  </si>
  <si>
    <t>Ring-Fenced Grants</t>
  </si>
  <si>
    <t>Grant</t>
  </si>
  <si>
    <t>Allocation</t>
  </si>
  <si>
    <t>I01 - Budget Allocation</t>
  </si>
  <si>
    <t>Initial Budget Allocation</t>
  </si>
  <si>
    <t>In-Year Adjustments</t>
  </si>
  <si>
    <t>Predicted Adjustments</t>
  </si>
  <si>
    <t>Amended Budget Allocation</t>
  </si>
  <si>
    <t>I03 - Devolved SEN</t>
  </si>
  <si>
    <t>I03 - IAR</t>
  </si>
  <si>
    <t>I05 - Pupil Premium (Service)</t>
  </si>
  <si>
    <t>I05 - Pupil Premium (Ever6)</t>
  </si>
  <si>
    <t>I05 - Pupil Premium (LAC)</t>
  </si>
  <si>
    <t>Total Budget Allocation</t>
  </si>
  <si>
    <t>CFR Category</t>
  </si>
  <si>
    <t>Budget Breakdown</t>
  </si>
  <si>
    <t>INCOME RECEIVED ON 50000 CODES</t>
  </si>
  <si>
    <t>50000 CODE INCOME TOTAL</t>
  </si>
  <si>
    <t>Current Income</t>
  </si>
  <si>
    <t>Proposed Income</t>
  </si>
  <si>
    <t>Under/Over    (-/+)</t>
  </si>
  <si>
    <t>Under/Over  (-/+)</t>
  </si>
  <si>
    <t>Budget Allocated On Cedar</t>
  </si>
  <si>
    <t>I05 - Early Years Pupil Premium</t>
  </si>
  <si>
    <t>Pupil Premium</t>
  </si>
  <si>
    <t>Income From Catering</t>
  </si>
  <si>
    <t>Comments</t>
  </si>
  <si>
    <t>July Budget Monitoring</t>
  </si>
  <si>
    <t>December Budget Monitoring</t>
  </si>
  <si>
    <t>February Budget Monitoring</t>
  </si>
  <si>
    <t>Expenditure</t>
  </si>
  <si>
    <t>Income</t>
  </si>
  <si>
    <t>Devolved</t>
  </si>
  <si>
    <t>Current Expenditure/Income</t>
  </si>
  <si>
    <t>Proposed Expenditure/Income</t>
  </si>
  <si>
    <t>Key Performance Indicators</t>
  </si>
  <si>
    <t xml:space="preserve">School Name : </t>
  </si>
  <si>
    <t>LEA number:</t>
  </si>
  <si>
    <t>Feb Bud Mon</t>
  </si>
  <si>
    <t>Jul Bud Mon</t>
  </si>
  <si>
    <t>Dec Bud Mon</t>
  </si>
  <si>
    <t>Date Completed</t>
  </si>
  <si>
    <t>DEVOLVED CAPITAL  CARRY FORWARD</t>
  </si>
  <si>
    <t>DEVOLVED CAPITAL ALLOCATION</t>
  </si>
  <si>
    <t>DEVOLVED CAPITAL BALANCE</t>
  </si>
  <si>
    <t>Year End Outturn</t>
  </si>
  <si>
    <t>Year End</t>
  </si>
  <si>
    <t>Budget + C/Fwd</t>
  </si>
  <si>
    <t>PERCENTAGE OF BUDGET CARRIED FORWARD</t>
  </si>
  <si>
    <t>PERCENTAGE OF BUDGET SPENT TO DATE</t>
  </si>
  <si>
    <t>PERCENTAGE OF BUDGET RECEIVED TO DATE</t>
  </si>
  <si>
    <t>PERCENTAGE OF BUDGET SPENT IN YEAR</t>
  </si>
  <si>
    <t>PERCENTAGE OF BUDGET RECEIVED IN YEAR</t>
  </si>
  <si>
    <t>I01 - Rates Allocation</t>
  </si>
  <si>
    <t>Teaching Staff against Budget</t>
  </si>
  <si>
    <t>Total staffing against budget</t>
  </si>
  <si>
    <t>Total non staffing against budget</t>
  </si>
  <si>
    <t>Total Expenditure against budget</t>
  </si>
  <si>
    <t>Total income against budget</t>
  </si>
  <si>
    <t>Budget Monitoring 2020/21</t>
  </si>
  <si>
    <t>BVTD @ 2020/21</t>
  </si>
  <si>
    <t>8a</t>
  </si>
  <si>
    <t>8b</t>
  </si>
  <si>
    <t>Income From Lettings</t>
  </si>
  <si>
    <t>28a</t>
  </si>
  <si>
    <t>28b</t>
  </si>
  <si>
    <t>PFI Bought In Services</t>
  </si>
  <si>
    <t>Year End 2020/21</t>
  </si>
  <si>
    <t>C/Fwd from 19/20</t>
  </si>
  <si>
    <t>SEN Allocation</t>
  </si>
  <si>
    <t>Meadow View Primary</t>
  </si>
  <si>
    <t>310830/1</t>
  </si>
  <si>
    <t>RELATES TO COVID-19 expenditure</t>
  </si>
  <si>
    <t>RELATES TO sports grat expenditure</t>
  </si>
  <si>
    <t>Head Teacher Back In The Budget But Additional Income In I18</t>
  </si>
  <si>
    <t>Additional Income Added For Head Teachers Salary see E01, Covid-19 Income Included In This Amount</t>
  </si>
  <si>
    <t>Grp</t>
  </si>
  <si>
    <t>Cat</t>
  </si>
  <si>
    <t>Description</t>
  </si>
  <si>
    <t>Cum.Budg - CYR</t>
  </si>
  <si>
    <t>Cuml Acts</t>
  </si>
  <si>
    <t>Under/Over(-/+)</t>
  </si>
  <si>
    <t>E</t>
  </si>
  <si>
    <t>Supply Teaching Staff</t>
  </si>
  <si>
    <t>Administrative &amp; Clerical Staf</t>
  </si>
  <si>
    <t>Cost Of Other Staff</t>
  </si>
  <si>
    <t>Indirect Employee Expenses</t>
  </si>
  <si>
    <t>Development And Training</t>
  </si>
  <si>
    <t>Staff Related Insurance</t>
  </si>
  <si>
    <t>Building Maintenance And Impro</t>
  </si>
  <si>
    <t>Learning Resources not ICT Eq</t>
  </si>
  <si>
    <t>ICT Learning Resources</t>
  </si>
  <si>
    <t>Administrative Supply</t>
  </si>
  <si>
    <t>Other Insurance Premiums</t>
  </si>
  <si>
    <t>Special Facilities</t>
  </si>
  <si>
    <t>Agency Supply Teaching Staff</t>
  </si>
  <si>
    <t>Bought In Prof Serv-Curriculum</t>
  </si>
  <si>
    <t>28a Bought In Prof Serv-Other</t>
  </si>
  <si>
    <t>28b PFI Bought in Prof Service</t>
  </si>
  <si>
    <t>Expenditure              Total</t>
  </si>
  <si>
    <t>Running Total            -----</t>
  </si>
  <si>
    <t>I</t>
  </si>
  <si>
    <t>Funds Delegated By The La</t>
  </si>
  <si>
    <t>Other Grants And Payments</t>
  </si>
  <si>
    <t>Receipts Supply Insurance Clai</t>
  </si>
  <si>
    <t>Income-Contribs To Visits etc</t>
  </si>
  <si>
    <t>Additional Grant For Schools</t>
  </si>
  <si>
    <t>8A</t>
  </si>
  <si>
    <t>Income from Lettings</t>
  </si>
  <si>
    <t>8B</t>
  </si>
  <si>
    <t>Income From Facilities &amp; Serv</t>
  </si>
  <si>
    <t>Income                   Total</t>
  </si>
  <si>
    <t>X</t>
  </si>
  <si>
    <t>Non CFR Codes Revenue</t>
  </si>
  <si>
    <t>I05 - Pupil Premium (2 LAC)</t>
  </si>
  <si>
    <t>I05 - Pupil Premium (0 Service)</t>
  </si>
  <si>
    <t>I05 - Pupil Premium (75 Ever6)</t>
  </si>
  <si>
    <t>UP 1 TO 1 DECEMBER 2020 ADJUSTMENTS</t>
  </si>
  <si>
    <t>DOWN 8 TO 67 DECEMBER ADJUSTMENTS</t>
  </si>
  <si>
    <t>NEW ASSITANT HEAD FROM JMAT SEE OVERSPEND IN E28</t>
  </si>
  <si>
    <t>REDUNDANCY PAYMENT FOR DB PAID IN E03</t>
  </si>
  <si>
    <t xml:space="preserve">ADDITIONAL TA HOURS TO SUPPORT EHCP, REDUNDANCY PAYMENT FOR DB INCLUDED IN THIS </t>
  </si>
  <si>
    <t>SMALL WORKS INVOICES NOT RECEIVED YET</t>
  </si>
  <si>
    <t>KINGSWOOD TRIP WILL STILL NEED TO BE PAID FOR DELAYED NOT POSTPONED</t>
  </si>
  <si>
    <t>£13,377 UIFSM INVOICE DUE, PLUS VOUCHERS FOR CHRISTMAS &amp; FEBRUARY HALF TERM (FUNDED)</t>
  </si>
  <si>
    <t>NO SPENDING PLANS BUT KEEPING IN FOR CONTINGENCY PURPOSES</t>
  </si>
  <si>
    <t>£15,697 NEW ASSISTANT HEAD PROCURED FROM JMAT SEE UNDERSPEND IN I01</t>
  </si>
  <si>
    <t>£39,945 EARLY YEARS NUMBERS ARE GOING UP</t>
  </si>
  <si>
    <t>£4,987 REMAINING COVID-19 CATCH UP FUNDING, £2,000 STILL TO COME FROM SHU</t>
  </si>
  <si>
    <t>£3,523 TO COME IN FOR DELAYED KINGSWOOD TRIP EXPENDITURE STILL IN BUDGET</t>
  </si>
  <si>
    <t>£17,682 PE &amp; SPORTS GRANT &amp; £13,377 UIFSM, £5,000 SG, £1,980 FOR MEALS VOUCHERS SEE E25</t>
  </si>
  <si>
    <t>IAR ADJUSTMENTS APRIL, MAY &amp; JUNE ONE PLAN STILL TO GO THROUGH</t>
  </si>
  <si>
    <t>INCOME NOT RECEIVED BY LA TO QUERY WITH EFA</t>
  </si>
  <si>
    <t>£9,276 JOURNAL TRANSFER 2017/18 NOT ON 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</si>
</sst>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-809]d\ mmmm\ yyyy;@"/>
    <numFmt numFmtId="167" formatCode="&quot;£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color indexed="9"/>
      <name val="Tahoma"/>
      <family val="2"/>
    </font>
    <font>
      <b/>
      <sz val="14"/>
      <name val="Tahoma"/>
      <family val="2"/>
    </font>
    <font>
      <b/>
      <sz val="12"/>
      <color indexed="9"/>
      <name val="Tahoma"/>
      <family val="2"/>
    </font>
    <font>
      <sz val="14"/>
      <name val="Tahoma"/>
      <family val="2"/>
    </font>
    <font>
      <b/>
      <sz val="12"/>
      <color theme="0"/>
      <name val="Tahoma"/>
      <family val="2"/>
    </font>
    <font>
      <b/>
      <sz val="14"/>
      <color indexed="9"/>
      <name val="Tahoma"/>
      <family val="2"/>
    </font>
    <font>
      <b/>
      <sz val="11"/>
      <color theme="1"/>
      <name val="Calibri"/>
      <family val="2"/>
      <scheme val="minor"/>
    </font>
    <font>
      <sz val="12"/>
      <color theme="0"/>
      <name val="Tahoma"/>
      <family val="2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NumberFormat="1" applyFont="1"/>
    <xf numFmtId="164" fontId="4" fillId="0" borderId="0" xfId="1" applyNumberFormat="1" applyFont="1"/>
    <xf numFmtId="43" fontId="6" fillId="0" borderId="0" xfId="1" applyFont="1"/>
    <xf numFmtId="0" fontId="4" fillId="0" borderId="0" xfId="0" applyFont="1" applyAlignment="1">
      <alignment horizontal="center"/>
    </xf>
    <xf numFmtId="43" fontId="8" fillId="0" borderId="0" xfId="1" applyFont="1"/>
    <xf numFmtId="43" fontId="7" fillId="0" borderId="0" xfId="1" applyFont="1"/>
    <xf numFmtId="0" fontId="8" fillId="0" borderId="0" xfId="0" applyFont="1" applyAlignment="1">
      <alignment horizontal="center"/>
    </xf>
    <xf numFmtId="43" fontId="5" fillId="0" borderId="0" xfId="1" applyFont="1"/>
    <xf numFmtId="0" fontId="8" fillId="0" borderId="0" xfId="0" applyFont="1"/>
    <xf numFmtId="43" fontId="8" fillId="0" borderId="0" xfId="1" applyFont="1" applyAlignment="1">
      <alignment wrapText="1"/>
    </xf>
    <xf numFmtId="43" fontId="7" fillId="0" borderId="0" xfId="1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3" fontId="5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/>
    <xf numFmtId="166" fontId="5" fillId="0" borderId="0" xfId="0" applyNumberFormat="1" applyFont="1" applyAlignment="1">
      <alignment horizontal="left"/>
    </xf>
    <xf numFmtId="43" fontId="5" fillId="0" borderId="0" xfId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0" fontId="5" fillId="0" borderId="0" xfId="0" applyFont="1" applyFill="1"/>
    <xf numFmtId="43" fontId="5" fillId="0" borderId="0" xfId="1" applyFont="1" applyFill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43" fontId="5" fillId="0" borderId="0" xfId="1" applyNumberFormat="1" applyFont="1" applyBorder="1"/>
    <xf numFmtId="43" fontId="4" fillId="0" borderId="0" xfId="1" applyFont="1" applyBorder="1"/>
    <xf numFmtId="164" fontId="4" fillId="0" borderId="0" xfId="1" applyNumberFormat="1" applyFont="1" applyBorder="1"/>
    <xf numFmtId="43" fontId="6" fillId="0" borderId="0" xfId="1" applyFont="1" applyBorder="1"/>
    <xf numFmtId="0" fontId="5" fillId="0" borderId="0" xfId="0" applyFont="1" applyBorder="1" applyAlignment="1">
      <alignment horizontal="center"/>
    </xf>
    <xf numFmtId="43" fontId="5" fillId="0" borderId="0" xfId="1" applyFont="1" applyBorder="1"/>
    <xf numFmtId="164" fontId="5" fillId="0" borderId="0" xfId="1" applyNumberFormat="1" applyFont="1" applyBorder="1"/>
    <xf numFmtId="9" fontId="5" fillId="0" borderId="0" xfId="2" applyFont="1" applyBorder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0" fontId="5" fillId="0" borderId="6" xfId="0" applyFont="1" applyBorder="1" applyAlignment="1"/>
    <xf numFmtId="3" fontId="5" fillId="0" borderId="0" xfId="0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0" fontId="5" fillId="0" borderId="6" xfId="0" applyFont="1" applyBorder="1"/>
    <xf numFmtId="0" fontId="6" fillId="3" borderId="8" xfId="0" applyFont="1" applyFill="1" applyBorder="1" applyAlignment="1"/>
    <xf numFmtId="3" fontId="5" fillId="3" borderId="9" xfId="0" applyNumberFormat="1" applyFont="1" applyFill="1" applyBorder="1" applyAlignment="1">
      <alignment horizontal="center"/>
    </xf>
    <xf numFmtId="43" fontId="5" fillId="3" borderId="9" xfId="1" applyNumberFormat="1" applyFont="1" applyFill="1" applyBorder="1" applyAlignment="1">
      <alignment horizontal="left"/>
    </xf>
    <xf numFmtId="43" fontId="5" fillId="3" borderId="9" xfId="1" applyFont="1" applyFill="1" applyBorder="1"/>
    <xf numFmtId="0" fontId="7" fillId="3" borderId="1" xfId="0" applyFont="1" applyFill="1" applyBorder="1" applyAlignment="1"/>
    <xf numFmtId="0" fontId="7" fillId="3" borderId="1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43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2" borderId="0" xfId="1" applyNumberFormat="1" applyFont="1" applyFill="1" applyBorder="1"/>
    <xf numFmtId="0" fontId="10" fillId="0" borderId="0" xfId="0" applyFont="1"/>
    <xf numFmtId="43" fontId="10" fillId="0" borderId="0" xfId="1" applyFont="1"/>
    <xf numFmtId="9" fontId="14" fillId="2" borderId="0" xfId="1" applyNumberFormat="1" applyFont="1" applyFill="1" applyBorder="1"/>
    <xf numFmtId="164" fontId="6" fillId="3" borderId="10" xfId="1" applyNumberFormat="1" applyFont="1" applyFill="1" applyBorder="1" applyAlignment="1">
      <alignment horizontal="right"/>
    </xf>
    <xf numFmtId="0" fontId="16" fillId="4" borderId="0" xfId="0" applyFont="1" applyFill="1" applyAlignment="1">
      <alignment horizontal="center"/>
    </xf>
    <xf numFmtId="0" fontId="4" fillId="4" borderId="0" xfId="0" applyFont="1" applyFill="1"/>
    <xf numFmtId="0" fontId="17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43" fontId="5" fillId="0" borderId="0" xfId="1" applyNumberFormat="1" applyFont="1" applyBorder="1" applyAlignment="1" applyProtection="1">
      <alignment horizontal="right"/>
      <protection locked="0"/>
    </xf>
    <xf numFmtId="43" fontId="5" fillId="0" borderId="0" xfId="1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0" fontId="0" fillId="0" borderId="0" xfId="0" applyNumberFormat="1"/>
    <xf numFmtId="0" fontId="10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5" fillId="3" borderId="32" xfId="0" applyFont="1" applyFill="1" applyBorder="1" applyAlignment="1"/>
    <xf numFmtId="43" fontId="5" fillId="3" borderId="32" xfId="1" applyNumberFormat="1" applyFont="1" applyFill="1" applyBorder="1" applyAlignment="1">
      <alignment horizontal="left"/>
    </xf>
    <xf numFmtId="43" fontId="5" fillId="3" borderId="32" xfId="1" applyFont="1" applyFill="1" applyBorder="1"/>
    <xf numFmtId="164" fontId="5" fillId="3" borderId="32" xfId="1" applyNumberFormat="1" applyFont="1" applyFill="1" applyBorder="1"/>
    <xf numFmtId="0" fontId="5" fillId="0" borderId="31" xfId="0" applyFont="1" applyBorder="1" applyAlignment="1"/>
    <xf numFmtId="3" fontId="5" fillId="0" borderId="31" xfId="0" applyNumberFormat="1" applyFont="1" applyBorder="1" applyAlignment="1" applyProtection="1">
      <alignment horizontal="right"/>
      <protection locked="0"/>
    </xf>
    <xf numFmtId="43" fontId="5" fillId="0" borderId="31" xfId="1" applyNumberFormat="1" applyFont="1" applyBorder="1" applyAlignment="1" applyProtection="1">
      <alignment horizontal="right"/>
      <protection locked="0"/>
    </xf>
    <xf numFmtId="43" fontId="5" fillId="0" borderId="31" xfId="1" applyFont="1" applyBorder="1" applyAlignment="1" applyProtection="1">
      <alignment horizontal="right"/>
      <protection locked="0"/>
    </xf>
    <xf numFmtId="164" fontId="5" fillId="0" borderId="31" xfId="1" applyNumberFormat="1" applyFont="1" applyBorder="1" applyAlignment="1">
      <alignment horizontal="right"/>
    </xf>
    <xf numFmtId="43" fontId="24" fillId="0" borderId="31" xfId="1" applyFont="1" applyBorder="1" applyAlignment="1" applyProtection="1">
      <alignment horizontal="right"/>
      <protection locked="0"/>
    </xf>
    <xf numFmtId="0" fontId="5" fillId="0" borderId="31" xfId="0" applyFont="1" applyBorder="1"/>
    <xf numFmtId="0" fontId="6" fillId="0" borderId="31" xfId="0" applyFont="1" applyBorder="1" applyAlignment="1"/>
    <xf numFmtId="3" fontId="6" fillId="0" borderId="31" xfId="0" applyNumberFormat="1" applyFont="1" applyBorder="1" applyAlignment="1" applyProtection="1">
      <alignment horizontal="right"/>
      <protection locked="0"/>
    </xf>
    <xf numFmtId="43" fontId="6" fillId="0" borderId="31" xfId="1" applyNumberFormat="1" applyFont="1" applyBorder="1" applyAlignment="1" applyProtection="1">
      <alignment horizontal="right"/>
      <protection locked="0"/>
    </xf>
    <xf numFmtId="43" fontId="6" fillId="0" borderId="31" xfId="1" applyFont="1" applyBorder="1" applyAlignment="1" applyProtection="1">
      <alignment horizontal="right"/>
      <protection locked="0"/>
    </xf>
    <xf numFmtId="164" fontId="6" fillId="0" borderId="31" xfId="1" applyNumberFormat="1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43" fontId="5" fillId="0" borderId="31" xfId="0" applyNumberFormat="1" applyFont="1" applyBorder="1" applyProtection="1">
      <protection locked="0"/>
    </xf>
    <xf numFmtId="164" fontId="5" fillId="0" borderId="31" xfId="1" applyNumberFormat="1" applyFont="1" applyBorder="1" applyProtection="1">
      <protection locked="0"/>
    </xf>
    <xf numFmtId="43" fontId="5" fillId="0" borderId="31" xfId="1" applyFont="1" applyBorder="1"/>
    <xf numFmtId="43" fontId="6" fillId="0" borderId="31" xfId="1" applyFont="1" applyBorder="1"/>
    <xf numFmtId="9" fontId="5" fillId="0" borderId="31" xfId="2" applyFont="1" applyBorder="1" applyAlignment="1">
      <alignment horizontal="center"/>
    </xf>
    <xf numFmtId="0" fontId="5" fillId="0" borderId="31" xfId="0" applyFont="1" applyBorder="1" applyProtection="1">
      <protection locked="0"/>
    </xf>
    <xf numFmtId="43" fontId="5" fillId="0" borderId="31" xfId="1" applyNumberFormat="1" applyFont="1" applyBorder="1" applyProtection="1">
      <protection locked="0"/>
    </xf>
    <xf numFmtId="43" fontId="5" fillId="0" borderId="31" xfId="1" applyNumberFormat="1" applyFont="1" applyBorder="1"/>
    <xf numFmtId="43" fontId="5" fillId="0" borderId="31" xfId="0" applyNumberFormat="1" applyFont="1" applyBorder="1"/>
    <xf numFmtId="43" fontId="5" fillId="0" borderId="33" xfId="1" applyNumberFormat="1" applyFont="1" applyBorder="1"/>
    <xf numFmtId="43" fontId="5" fillId="0" borderId="33" xfId="1" applyFont="1" applyBorder="1"/>
    <xf numFmtId="164" fontId="5" fillId="0" borderId="33" xfId="1" applyNumberFormat="1" applyFont="1" applyBorder="1"/>
    <xf numFmtId="43" fontId="6" fillId="0" borderId="33" xfId="1" applyFont="1" applyBorder="1"/>
    <xf numFmtId="9" fontId="5" fillId="0" borderId="33" xfId="2" applyFont="1" applyBorder="1" applyAlignment="1">
      <alignment horizontal="center"/>
    </xf>
    <xf numFmtId="167" fontId="5" fillId="0" borderId="33" xfId="0" applyNumberFormat="1" applyFont="1" applyBorder="1" applyProtection="1">
      <protection locked="0"/>
    </xf>
    <xf numFmtId="43" fontId="5" fillId="0" borderId="34" xfId="1" applyNumberFormat="1" applyFont="1" applyBorder="1"/>
    <xf numFmtId="43" fontId="5" fillId="0" borderId="34" xfId="1" applyFont="1" applyBorder="1"/>
    <xf numFmtId="0" fontId="4" fillId="0" borderId="35" xfId="0" applyFont="1" applyBorder="1"/>
    <xf numFmtId="43" fontId="4" fillId="0" borderId="35" xfId="1" applyFont="1" applyBorder="1"/>
    <xf numFmtId="164" fontId="4" fillId="0" borderId="35" xfId="1" applyNumberFormat="1" applyFont="1" applyBorder="1"/>
    <xf numFmtId="43" fontId="6" fillId="0" borderId="35" xfId="1" applyFont="1" applyBorder="1"/>
    <xf numFmtId="9" fontId="5" fillId="0" borderId="35" xfId="2" applyFont="1" applyBorder="1" applyAlignment="1">
      <alignment horizontal="center"/>
    </xf>
    <xf numFmtId="0" fontId="4" fillId="0" borderId="35" xfId="0" applyFont="1" applyBorder="1" applyProtection="1">
      <protection locked="0"/>
    </xf>
    <xf numFmtId="43" fontId="6" fillId="0" borderId="35" xfId="1" applyNumberFormat="1" applyFont="1" applyBorder="1"/>
    <xf numFmtId="164" fontId="6" fillId="0" borderId="35" xfId="1" applyNumberFormat="1" applyFont="1" applyBorder="1"/>
    <xf numFmtId="0" fontId="5" fillId="0" borderId="35" xfId="0" applyFont="1" applyBorder="1" applyProtection="1">
      <protection locked="0"/>
    </xf>
    <xf numFmtId="0" fontId="6" fillId="0" borderId="35" xfId="0" applyFont="1" applyBorder="1" applyProtection="1">
      <protection locked="0"/>
    </xf>
    <xf numFmtId="43" fontId="6" fillId="6" borderId="41" xfId="1" applyFont="1" applyFill="1" applyBorder="1" applyAlignment="1">
      <alignment horizontal="center" vertical="center" wrapText="1"/>
    </xf>
    <xf numFmtId="40" fontId="18" fillId="6" borderId="42" xfId="0" applyNumberFormat="1" applyFont="1" applyFill="1" applyBorder="1"/>
    <xf numFmtId="43" fontId="6" fillId="6" borderId="43" xfId="1" applyFont="1" applyFill="1" applyBorder="1" applyAlignment="1">
      <alignment horizontal="center" vertical="center" wrapText="1"/>
    </xf>
    <xf numFmtId="43" fontId="6" fillId="6" borderId="17" xfId="1" applyFont="1" applyFill="1" applyBorder="1" applyAlignment="1">
      <alignment horizontal="center" vertical="center" wrapText="1"/>
    </xf>
    <xf numFmtId="164" fontId="6" fillId="6" borderId="41" xfId="1" applyNumberFormat="1" applyFont="1" applyFill="1" applyBorder="1" applyAlignment="1">
      <alignment horizontal="center" vertical="center" wrapText="1"/>
    </xf>
    <xf numFmtId="43" fontId="6" fillId="6" borderId="12" xfId="1" applyFont="1" applyFill="1" applyBorder="1" applyAlignment="1">
      <alignment horizontal="center" vertical="center" wrapText="1"/>
    </xf>
    <xf numFmtId="40" fontId="18" fillId="6" borderId="18" xfId="0" applyNumberFormat="1" applyFont="1" applyFill="1" applyBorder="1"/>
    <xf numFmtId="40" fontId="18" fillId="6" borderId="20" xfId="0" applyNumberFormat="1" applyFont="1" applyFill="1" applyBorder="1"/>
    <xf numFmtId="40" fontId="18" fillId="6" borderId="43" xfId="0" applyNumberFormat="1" applyFont="1" applyFill="1" applyBorder="1"/>
    <xf numFmtId="0" fontId="18" fillId="6" borderId="38" xfId="0" applyFont="1" applyFill="1" applyBorder="1" applyAlignment="1">
      <alignment horizontal="center" vertical="center"/>
    </xf>
    <xf numFmtId="43" fontId="6" fillId="6" borderId="38" xfId="1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43" fontId="6" fillId="6" borderId="38" xfId="1" applyFont="1" applyFill="1" applyBorder="1" applyAlignment="1">
      <alignment horizontal="center" vertical="center" wrapText="1"/>
    </xf>
    <xf numFmtId="0" fontId="0" fillId="0" borderId="0" xfId="0" applyFont="1"/>
    <xf numFmtId="167" fontId="5" fillId="0" borderId="33" xfId="0" applyNumberFormat="1" applyFont="1" applyBorder="1"/>
    <xf numFmtId="167" fontId="5" fillId="0" borderId="34" xfId="0" applyNumberFormat="1" applyFont="1" applyBorder="1"/>
    <xf numFmtId="43" fontId="10" fillId="5" borderId="0" xfId="1" applyFont="1" applyFill="1" applyBorder="1"/>
    <xf numFmtId="0" fontId="6" fillId="0" borderId="35" xfId="0" applyFont="1" applyBorder="1"/>
    <xf numFmtId="0" fontId="27" fillId="7" borderId="40" xfId="0" applyFont="1" applyFill="1" applyBorder="1" applyAlignment="1">
      <alignment vertical="center"/>
    </xf>
    <xf numFmtId="0" fontId="22" fillId="7" borderId="40" xfId="0" applyFont="1" applyFill="1" applyBorder="1" applyAlignment="1">
      <alignment vertical="center"/>
    </xf>
    <xf numFmtId="0" fontId="20" fillId="7" borderId="44" xfId="0" applyFont="1" applyFill="1" applyBorder="1" applyAlignment="1">
      <alignment vertical="center"/>
    </xf>
    <xf numFmtId="43" fontId="21" fillId="0" borderId="9" xfId="0" applyNumberFormat="1" applyFont="1" applyBorder="1"/>
    <xf numFmtId="0" fontId="21" fillId="0" borderId="49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43" fontId="6" fillId="6" borderId="21" xfId="1" applyFont="1" applyFill="1" applyBorder="1" applyAlignment="1">
      <alignment horizontal="center" vertical="center" wrapText="1"/>
    </xf>
    <xf numFmtId="43" fontId="18" fillId="0" borderId="50" xfId="0" applyNumberFormat="1" applyFont="1" applyBorder="1"/>
    <xf numFmtId="43" fontId="21" fillId="0" borderId="51" xfId="0" applyNumberFormat="1" applyFont="1" applyBorder="1"/>
    <xf numFmtId="43" fontId="21" fillId="0" borderId="52" xfId="0" applyNumberFormat="1" applyFont="1" applyBorder="1"/>
    <xf numFmtId="43" fontId="21" fillId="0" borderId="53" xfId="0" applyNumberFormat="1" applyFont="1" applyBorder="1"/>
    <xf numFmtId="43" fontId="18" fillId="0" borderId="53" xfId="0" applyNumberFormat="1" applyFont="1" applyBorder="1"/>
    <xf numFmtId="43" fontId="18" fillId="7" borderId="49" xfId="0" applyNumberFormat="1" applyFont="1" applyFill="1" applyBorder="1"/>
    <xf numFmtId="43" fontId="18" fillId="7" borderId="50" xfId="0" applyNumberFormat="1" applyFont="1" applyFill="1" applyBorder="1"/>
    <xf numFmtId="43" fontId="18" fillId="7" borderId="51" xfId="0" applyNumberFormat="1" applyFont="1" applyFill="1" applyBorder="1"/>
    <xf numFmtId="43" fontId="18" fillId="7" borderId="52" xfId="0" applyNumberFormat="1" applyFont="1" applyFill="1" applyBorder="1"/>
    <xf numFmtId="43" fontId="18" fillId="7" borderId="53" xfId="0" applyNumberFormat="1" applyFont="1" applyFill="1" applyBorder="1"/>
    <xf numFmtId="40" fontId="21" fillId="7" borderId="43" xfId="0" applyNumberFormat="1" applyFont="1" applyFill="1" applyBorder="1"/>
    <xf numFmtId="40" fontId="21" fillId="7" borderId="52" xfId="0" applyNumberFormat="1" applyFont="1" applyFill="1" applyBorder="1"/>
    <xf numFmtId="40" fontId="21" fillId="7" borderId="51" xfId="0" applyNumberFormat="1" applyFont="1" applyFill="1" applyBorder="1"/>
    <xf numFmtId="43" fontId="21" fillId="7" borderId="53" xfId="0" applyNumberFormat="1" applyFont="1" applyFill="1" applyBorder="1"/>
    <xf numFmtId="43" fontId="21" fillId="7" borderId="50" xfId="0" applyNumberFormat="1" applyFont="1" applyFill="1" applyBorder="1"/>
    <xf numFmtId="10" fontId="21" fillId="0" borderId="49" xfId="0" applyNumberFormat="1" applyFont="1" applyBorder="1"/>
    <xf numFmtId="10" fontId="21" fillId="0" borderId="50" xfId="0" applyNumberFormat="1" applyFont="1" applyBorder="1"/>
    <xf numFmtId="10" fontId="21" fillId="0" borderId="52" xfId="0" applyNumberFormat="1" applyFont="1" applyBorder="1"/>
    <xf numFmtId="10" fontId="21" fillId="0" borderId="53" xfId="0" applyNumberFormat="1" applyFont="1" applyBorder="1"/>
    <xf numFmtId="0" fontId="21" fillId="0" borderId="55" xfId="0" applyFont="1" applyBorder="1"/>
    <xf numFmtId="0" fontId="21" fillId="0" borderId="56" xfId="0" applyFont="1" applyBorder="1"/>
    <xf numFmtId="0" fontId="21" fillId="0" borderId="57" xfId="0" applyFont="1" applyBorder="1"/>
    <xf numFmtId="9" fontId="18" fillId="0" borderId="49" xfId="0" applyNumberFormat="1" applyFont="1" applyBorder="1"/>
    <xf numFmtId="9" fontId="18" fillId="0" borderId="50" xfId="0" applyNumberFormat="1" applyFont="1" applyBorder="1"/>
    <xf numFmtId="9" fontId="18" fillId="0" borderId="51" xfId="0" applyNumberFormat="1" applyFont="1" applyBorder="1"/>
    <xf numFmtId="9" fontId="18" fillId="0" borderId="52" xfId="0" applyNumberFormat="1" applyFont="1" applyBorder="1"/>
    <xf numFmtId="9" fontId="18" fillId="0" borderId="53" xfId="0" applyNumberFormat="1" applyFont="1" applyBorder="1"/>
    <xf numFmtId="43" fontId="6" fillId="0" borderId="55" xfId="1" applyFont="1" applyFill="1" applyBorder="1" applyAlignment="1">
      <alignment horizontal="center" vertical="center" wrapText="1"/>
    </xf>
    <xf numFmtId="0" fontId="0" fillId="0" borderId="56" xfId="0" applyFill="1" applyBorder="1"/>
    <xf numFmtId="0" fontId="0" fillId="0" borderId="58" xfId="0" applyFill="1" applyBorder="1"/>
    <xf numFmtId="10" fontId="21" fillId="7" borderId="59" xfId="0" applyNumberFormat="1" applyFont="1" applyFill="1" applyBorder="1" applyAlignment="1">
      <alignment vertical="center"/>
    </xf>
    <xf numFmtId="10" fontId="21" fillId="7" borderId="56" xfId="0" applyNumberFormat="1" applyFont="1" applyFill="1" applyBorder="1" applyAlignment="1">
      <alignment vertical="center"/>
    </xf>
    <xf numFmtId="10" fontId="21" fillId="7" borderId="58" xfId="0" applyNumberFormat="1" applyFont="1" applyFill="1" applyBorder="1" applyAlignment="1">
      <alignment vertical="center"/>
    </xf>
    <xf numFmtId="10" fontId="18" fillId="7" borderId="59" xfId="0" applyNumberFormat="1" applyFont="1" applyFill="1" applyBorder="1" applyAlignment="1">
      <alignment vertical="center"/>
    </xf>
    <xf numFmtId="10" fontId="18" fillId="7" borderId="56" xfId="0" applyNumberFormat="1" applyFont="1" applyFill="1" applyBorder="1" applyAlignment="1">
      <alignment vertical="center"/>
    </xf>
    <xf numFmtId="10" fontId="18" fillId="7" borderId="58" xfId="0" applyNumberFormat="1" applyFont="1" applyFill="1" applyBorder="1" applyAlignment="1">
      <alignment vertical="center"/>
    </xf>
    <xf numFmtId="43" fontId="18" fillId="7" borderId="56" xfId="0" applyNumberFormat="1" applyFont="1" applyFill="1" applyBorder="1" applyAlignment="1">
      <alignment vertical="center"/>
    </xf>
    <xf numFmtId="0" fontId="26" fillId="7" borderId="39" xfId="0" applyFont="1" applyFill="1" applyBorder="1" applyAlignment="1">
      <alignment vertical="center"/>
    </xf>
    <xf numFmtId="0" fontId="26" fillId="7" borderId="40" xfId="0" applyFont="1" applyFill="1" applyBorder="1" applyAlignment="1">
      <alignment vertical="center"/>
    </xf>
    <xf numFmtId="0" fontId="5" fillId="3" borderId="45" xfId="0" applyFont="1" applyFill="1" applyBorder="1" applyAlignment="1"/>
    <xf numFmtId="3" fontId="5" fillId="3" borderId="46" xfId="0" applyNumberFormat="1" applyFont="1" applyFill="1" applyBorder="1" applyAlignment="1">
      <alignment horizontal="center"/>
    </xf>
    <xf numFmtId="43" fontId="5" fillId="3" borderId="46" xfId="1" applyNumberFormat="1" applyFont="1" applyFill="1" applyBorder="1" applyAlignment="1">
      <alignment horizontal="left"/>
    </xf>
    <xf numFmtId="43" fontId="5" fillId="3" borderId="46" xfId="1" applyFont="1" applyFill="1" applyBorder="1"/>
    <xf numFmtId="164" fontId="5" fillId="3" borderId="47" xfId="1" applyNumberFormat="1" applyFont="1" applyFill="1" applyBorder="1" applyAlignment="1">
      <alignment horizontal="right"/>
    </xf>
    <xf numFmtId="0" fontId="25" fillId="3" borderId="45" xfId="0" applyFont="1" applyFill="1" applyBorder="1" applyAlignment="1">
      <alignment horizontal="left"/>
    </xf>
    <xf numFmtId="0" fontId="9" fillId="3" borderId="46" xfId="0" applyFont="1" applyFill="1" applyBorder="1" applyAlignment="1">
      <alignment horizontal="center"/>
    </xf>
    <xf numFmtId="43" fontId="9" fillId="3" borderId="46" xfId="0" applyNumberFormat="1" applyFont="1" applyFill="1" applyBorder="1" applyAlignment="1">
      <alignment horizontal="center"/>
    </xf>
    <xf numFmtId="164" fontId="25" fillId="3" borderId="47" xfId="0" applyNumberFormat="1" applyFont="1" applyFill="1" applyBorder="1" applyAlignment="1">
      <alignment horizontal="right"/>
    </xf>
    <xf numFmtId="0" fontId="6" fillId="3" borderId="35" xfId="0" applyFont="1" applyFill="1" applyBorder="1" applyAlignment="1">
      <alignment horizontal="center" vertical="center"/>
    </xf>
    <xf numFmtId="166" fontId="6" fillId="3" borderId="35" xfId="0" applyNumberFormat="1" applyFont="1" applyFill="1" applyBorder="1" applyAlignment="1">
      <alignment horizontal="center" vertical="center"/>
    </xf>
    <xf numFmtId="43" fontId="6" fillId="3" borderId="35" xfId="1" applyNumberFormat="1" applyFont="1" applyFill="1" applyBorder="1" applyAlignment="1">
      <alignment horizontal="center" vertical="center" wrapText="1"/>
    </xf>
    <xf numFmtId="43" fontId="6" fillId="3" borderId="35" xfId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center" vertical="center" wrapText="1"/>
    </xf>
    <xf numFmtId="43" fontId="10" fillId="0" borderId="60" xfId="1" applyNumberFormat="1" applyFont="1" applyBorder="1" applyAlignment="1">
      <alignment horizontal="center" vertical="center" wrapText="1"/>
    </xf>
    <xf numFmtId="43" fontId="10" fillId="0" borderId="60" xfId="1" applyFont="1" applyBorder="1" applyAlignment="1">
      <alignment horizontal="center" vertical="center" wrapText="1"/>
    </xf>
    <xf numFmtId="164" fontId="10" fillId="0" borderId="60" xfId="1" applyNumberFormat="1" applyFont="1" applyBorder="1" applyAlignment="1">
      <alignment horizontal="center" vertical="center" wrapText="1"/>
    </xf>
    <xf numFmtId="0" fontId="10" fillId="0" borderId="60" xfId="0" applyFont="1" applyBorder="1" applyAlignment="1" applyProtection="1">
      <alignment horizontal="center" vertical="center"/>
      <protection locked="0"/>
    </xf>
    <xf numFmtId="43" fontId="28" fillId="4" borderId="61" xfId="1" applyNumberFormat="1" applyFont="1" applyFill="1" applyBorder="1"/>
    <xf numFmtId="43" fontId="28" fillId="4" borderId="61" xfId="1" applyFont="1" applyFill="1" applyBorder="1"/>
    <xf numFmtId="9" fontId="29" fillId="4" borderId="61" xfId="2" applyFont="1" applyFill="1" applyBorder="1" applyAlignment="1">
      <alignment horizontal="center"/>
    </xf>
    <xf numFmtId="167" fontId="29" fillId="4" borderId="61" xfId="0" applyNumberFormat="1" applyFont="1" applyFill="1" applyBorder="1"/>
    <xf numFmtId="0" fontId="32" fillId="0" borderId="0" xfId="0" applyFont="1"/>
    <xf numFmtId="10" fontId="33" fillId="0" borderId="0" xfId="0" applyNumberFormat="1" applyFont="1"/>
    <xf numFmtId="0" fontId="34" fillId="0" borderId="0" xfId="0" applyFont="1"/>
    <xf numFmtId="40" fontId="34" fillId="0" borderId="0" xfId="0" applyNumberFormat="1" applyFont="1"/>
    <xf numFmtId="0" fontId="33" fillId="0" borderId="0" xfId="0" applyFont="1"/>
    <xf numFmtId="0" fontId="5" fillId="8" borderId="31" xfId="0" applyFont="1" applyFill="1" applyBorder="1" applyAlignment="1">
      <alignment horizontal="center"/>
    </xf>
    <xf numFmtId="0" fontId="5" fillId="8" borderId="31" xfId="0" applyFont="1" applyFill="1" applyBorder="1"/>
    <xf numFmtId="43" fontId="5" fillId="8" borderId="31" xfId="1" applyNumberFormat="1" applyFont="1" applyFill="1" applyBorder="1"/>
    <xf numFmtId="43" fontId="5" fillId="8" borderId="31" xfId="1" applyFont="1" applyFill="1" applyBorder="1"/>
    <xf numFmtId="43" fontId="6" fillId="8" borderId="31" xfId="1" applyFont="1" applyFill="1" applyBorder="1"/>
    <xf numFmtId="9" fontId="5" fillId="8" borderId="31" xfId="2" applyFont="1" applyFill="1" applyBorder="1" applyAlignment="1">
      <alignment horizontal="center"/>
    </xf>
    <xf numFmtId="0" fontId="5" fillId="8" borderId="31" xfId="0" applyFont="1" applyFill="1" applyBorder="1" applyProtection="1">
      <protection locked="0"/>
    </xf>
    <xf numFmtId="3" fontId="35" fillId="0" borderId="31" xfId="0" applyNumberFormat="1" applyFont="1" applyBorder="1" applyAlignment="1" applyProtection="1">
      <alignment horizontal="right"/>
      <protection locked="0"/>
    </xf>
    <xf numFmtId="43" fontId="24" fillId="0" borderId="31" xfId="1" applyNumberFormat="1" applyFont="1" applyBorder="1" applyAlignment="1" applyProtection="1">
      <alignment horizontal="right"/>
      <protection locked="0"/>
    </xf>
    <xf numFmtId="164" fontId="6" fillId="3" borderId="47" xfId="0" applyNumberFormat="1" applyFont="1" applyFill="1" applyBorder="1" applyAlignment="1">
      <alignment horizontal="right"/>
    </xf>
    <xf numFmtId="164" fontId="5" fillId="8" borderId="31" xfId="1" applyNumberFormat="1" applyFont="1" applyFill="1" applyBorder="1" applyProtection="1">
      <protection locked="0"/>
    </xf>
    <xf numFmtId="43" fontId="6" fillId="8" borderId="0" xfId="1" applyFont="1" applyFill="1"/>
    <xf numFmtId="0" fontId="5" fillId="8" borderId="0" xfId="0" applyFont="1" applyFill="1" applyAlignment="1">
      <alignment horizontal="center"/>
    </xf>
    <xf numFmtId="43" fontId="5" fillId="8" borderId="33" xfId="1" applyNumberFormat="1" applyFont="1" applyFill="1" applyBorder="1"/>
    <xf numFmtId="0" fontId="26" fillId="6" borderId="39" xfId="0" applyFont="1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22" fillId="0" borderId="28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19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18" fillId="0" borderId="5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22" fillId="0" borderId="30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/>
    </xf>
    <xf numFmtId="0" fontId="26" fillId="6" borderId="39" xfId="0" applyFont="1" applyFill="1" applyBorder="1" applyAlignment="1">
      <alignment horizontal="left" vertical="center"/>
    </xf>
    <xf numFmtId="0" fontId="26" fillId="6" borderId="40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2" borderId="0" xfId="0" applyFont="1" applyFill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wrapText="1"/>
    </xf>
    <xf numFmtId="165" fontId="7" fillId="3" borderId="2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8" fillId="4" borderId="61" xfId="0" applyFont="1" applyFill="1" applyBorder="1" applyAlignment="1">
      <alignment horizontal="center"/>
    </xf>
    <xf numFmtId="166" fontId="10" fillId="0" borderId="60" xfId="0" applyNumberFormat="1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4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7"/>
  <sheetViews>
    <sheetView zoomScale="60" zoomScaleNormal="60" workbookViewId="0">
      <selection sqref="A1:N14"/>
    </sheetView>
  </sheetViews>
  <sheetFormatPr defaultRowHeight="15" x14ac:dyDescent="0.25"/>
  <cols>
    <col min="6" max="6" width="23.85546875" bestFit="1" customWidth="1"/>
    <col min="7" max="7" width="23.28515625" bestFit="1" customWidth="1"/>
    <col min="8" max="11" width="30.7109375" customWidth="1"/>
    <col min="12" max="13" width="17.7109375" customWidth="1"/>
    <col min="14" max="14" width="67.42578125" bestFit="1" customWidth="1"/>
  </cols>
  <sheetData>
    <row r="1" spans="1:24" ht="15" customHeight="1" x14ac:dyDescent="0.25">
      <c r="A1" s="236" t="s">
        <v>108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 customHeight="1" x14ac:dyDescent="0.2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5" customHeight="1" x14ac:dyDescent="0.2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5" customHeight="1" x14ac:dyDescent="0.2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5" customHeight="1" x14ac:dyDescent="0.2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ht="15" customHeight="1" x14ac:dyDescent="0.2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5" customHeight="1" x14ac:dyDescent="0.2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5" customHeight="1" x14ac:dyDescent="0.25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5" customHeight="1" x14ac:dyDescent="0.25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1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15" customHeight="1" x14ac:dyDescent="0.2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5" customHeight="1" x14ac:dyDescent="0.25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1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5" customHeight="1" x14ac:dyDescent="0.2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1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15" customHeight="1" x14ac:dyDescent="0.25">
      <c r="A13" s="239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1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5.75" customHeight="1" thickBot="1" x14ac:dyDescent="0.3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4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28.5" customHeight="1" thickBot="1" x14ac:dyDescent="0.3">
      <c r="A15" s="290" t="s">
        <v>85</v>
      </c>
      <c r="B15" s="291"/>
      <c r="C15" s="291"/>
      <c r="D15" s="292"/>
      <c r="E15" s="293"/>
      <c r="F15" s="191" t="s">
        <v>119</v>
      </c>
      <c r="G15" s="144"/>
      <c r="H15" s="144"/>
      <c r="I15" s="144"/>
      <c r="J15" s="234" t="s">
        <v>86</v>
      </c>
      <c r="K15" s="235"/>
      <c r="L15" s="192" t="s">
        <v>120</v>
      </c>
      <c r="M15" s="145"/>
      <c r="N15" s="146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30.75" thickBot="1" x14ac:dyDescent="0.3">
      <c r="A16" s="259" t="s">
        <v>76</v>
      </c>
      <c r="B16" s="260"/>
      <c r="C16" s="260"/>
      <c r="D16" s="260"/>
      <c r="E16" s="261"/>
      <c r="F16" s="135"/>
      <c r="G16" s="136" t="s">
        <v>4</v>
      </c>
      <c r="H16" s="126" t="s">
        <v>82</v>
      </c>
      <c r="I16" s="130" t="s">
        <v>83</v>
      </c>
      <c r="J16" s="131" t="s">
        <v>7</v>
      </c>
      <c r="K16" s="126" t="s">
        <v>70</v>
      </c>
      <c r="L16" s="129" t="s">
        <v>8</v>
      </c>
      <c r="M16" s="128"/>
      <c r="N16" s="129" t="s">
        <v>75</v>
      </c>
    </row>
    <row r="17" spans="1:14" ht="24" thickBot="1" x14ac:dyDescent="0.4">
      <c r="A17" s="262"/>
      <c r="B17" s="263"/>
      <c r="C17" s="263"/>
      <c r="D17" s="263"/>
      <c r="E17" s="264"/>
      <c r="F17" s="148" t="s">
        <v>96</v>
      </c>
      <c r="G17" s="147">
        <f>'Jul Bud Mon'!E20</f>
        <v>1081531.07</v>
      </c>
      <c r="H17" s="127"/>
      <c r="I17" s="127"/>
      <c r="J17" s="132"/>
      <c r="K17" s="134"/>
      <c r="L17" s="133"/>
      <c r="M17" s="127"/>
      <c r="N17" s="127"/>
    </row>
    <row r="18" spans="1:14" ht="23.25" x14ac:dyDescent="0.35">
      <c r="A18" s="262"/>
      <c r="B18" s="263"/>
      <c r="C18" s="263"/>
      <c r="D18" s="263"/>
      <c r="E18" s="264"/>
      <c r="F18" s="149" t="s">
        <v>79</v>
      </c>
      <c r="G18" s="154">
        <f>'Jul Bud Mon'!C58</f>
        <v>1298789.3419837647</v>
      </c>
      <c r="H18" s="159">
        <f>'Jul Bud Mon'!D58</f>
        <v>277234.97000000003</v>
      </c>
      <c r="I18" s="159">
        <f>'Jul Bud Mon'!E58</f>
        <v>1105088.46</v>
      </c>
      <c r="J18" s="159">
        <f>'Jul Bud Mon'!F58</f>
        <v>1382323.43</v>
      </c>
      <c r="K18" s="159">
        <f>'Jul Bud Mon'!G58</f>
        <v>83534.08801623527</v>
      </c>
      <c r="L18" s="169">
        <f>H18/G18</f>
        <v>0.21345645597657328</v>
      </c>
      <c r="M18" s="176"/>
      <c r="N18" s="173" t="s">
        <v>98</v>
      </c>
    </row>
    <row r="19" spans="1:14" ht="23.25" x14ac:dyDescent="0.35">
      <c r="A19" s="262"/>
      <c r="B19" s="263"/>
      <c r="C19" s="263"/>
      <c r="D19" s="263"/>
      <c r="E19" s="264"/>
      <c r="F19" s="149" t="s">
        <v>80</v>
      </c>
      <c r="G19" s="154">
        <f>'Jul Bud Mon'!C78</f>
        <v>-221723.96999999997</v>
      </c>
      <c r="H19" s="160">
        <f>'Jul Bud Mon'!D78</f>
        <v>-83882.77</v>
      </c>
      <c r="I19" s="160">
        <f>'Jul Bud Mon'!E78</f>
        <v>-230037.59999999998</v>
      </c>
      <c r="J19" s="160">
        <f>'Jul Bud Mon'!F78</f>
        <v>-313920.37</v>
      </c>
      <c r="K19" s="160">
        <f>'Jul Bud Mon'!G78</f>
        <v>-92196.400000000023</v>
      </c>
      <c r="L19" s="170">
        <f>H19/G19</f>
        <v>0.37832071110759929</v>
      </c>
      <c r="M19" s="177"/>
      <c r="N19" s="174" t="s">
        <v>99</v>
      </c>
    </row>
    <row r="20" spans="1:14" ht="23.25" x14ac:dyDescent="0.35">
      <c r="A20" s="265"/>
      <c r="B20" s="266"/>
      <c r="C20" s="266"/>
      <c r="D20" s="266"/>
      <c r="E20" s="267"/>
      <c r="F20" s="150" t="s">
        <v>7</v>
      </c>
      <c r="G20" s="155">
        <f>G17-G18-G19</f>
        <v>4465.6980162353721</v>
      </c>
      <c r="H20" s="161">
        <f>'Jul Bud Mon'!D82</f>
        <v>193352.2</v>
      </c>
      <c r="I20" s="161">
        <f>'Jul Bud Mon'!E82</f>
        <v>875050.86</v>
      </c>
      <c r="J20" s="161">
        <f>'Jul Bud Mon'!F82</f>
        <v>1068403.06</v>
      </c>
      <c r="K20" s="164">
        <f>'Jul Bud Mon'!G82</f>
        <v>-13128.010000000009</v>
      </c>
      <c r="L20" s="170">
        <f>K20/G17</f>
        <v>-1.2138356783407071E-2</v>
      </c>
      <c r="M20" s="178"/>
      <c r="N20" s="175" t="s">
        <v>97</v>
      </c>
    </row>
    <row r="21" spans="1:14" ht="24" thickBot="1" x14ac:dyDescent="0.4">
      <c r="A21" s="268"/>
      <c r="B21" s="269"/>
      <c r="C21" s="269"/>
      <c r="D21" s="269"/>
      <c r="E21" s="270"/>
      <c r="F21" s="151" t="s">
        <v>81</v>
      </c>
      <c r="G21" s="156">
        <f>'Jul Bud Mon'!C91</f>
        <v>15483.11</v>
      </c>
      <c r="H21" s="162">
        <f>'Jul Bud Mon'!D91</f>
        <v>0</v>
      </c>
      <c r="I21" s="162">
        <f>'Jul Bud Mon'!E91</f>
        <v>0</v>
      </c>
      <c r="J21" s="161">
        <f>'Jul Bud Mon'!F91</f>
        <v>0</v>
      </c>
      <c r="K21" s="165">
        <f>'Jul Bud Mon'!G91</f>
        <v>-15483.11</v>
      </c>
      <c r="L21" s="171">
        <f>K21/G21</f>
        <v>-1</v>
      </c>
      <c r="M21" s="179"/>
      <c r="N21" s="175" t="s">
        <v>97</v>
      </c>
    </row>
    <row r="22" spans="1:14" ht="30.75" thickBot="1" x14ac:dyDescent="0.3">
      <c r="A22" s="259" t="s">
        <v>77</v>
      </c>
      <c r="B22" s="260"/>
      <c r="C22" s="260"/>
      <c r="D22" s="260"/>
      <c r="E22" s="261"/>
      <c r="F22" s="135"/>
      <c r="G22" s="136" t="s">
        <v>4</v>
      </c>
      <c r="H22" s="126" t="s">
        <v>82</v>
      </c>
      <c r="I22" s="130" t="s">
        <v>83</v>
      </c>
      <c r="J22" s="126" t="s">
        <v>7</v>
      </c>
      <c r="K22" s="126" t="s">
        <v>70</v>
      </c>
      <c r="L22" s="126" t="s">
        <v>8</v>
      </c>
      <c r="M22" s="126"/>
      <c r="N22" s="153" t="s">
        <v>75</v>
      </c>
    </row>
    <row r="23" spans="1:14" ht="24" thickBot="1" x14ac:dyDescent="0.4">
      <c r="A23" s="262"/>
      <c r="B23" s="271"/>
      <c r="C23" s="271"/>
      <c r="D23" s="271"/>
      <c r="E23" s="264"/>
      <c r="F23" s="152" t="s">
        <v>96</v>
      </c>
      <c r="G23" s="157">
        <f>'Dec Bud Mon'!E20</f>
        <v>1083846.07</v>
      </c>
      <c r="H23" s="127"/>
      <c r="I23" s="127"/>
      <c r="J23" s="127"/>
      <c r="K23" s="134"/>
      <c r="L23" s="127"/>
      <c r="M23" s="127"/>
      <c r="N23" s="133"/>
    </row>
    <row r="24" spans="1:14" ht="23.25" x14ac:dyDescent="0.35">
      <c r="A24" s="262"/>
      <c r="B24" s="271"/>
      <c r="C24" s="271"/>
      <c r="D24" s="271"/>
      <c r="E24" s="264"/>
      <c r="F24" s="149" t="s">
        <v>79</v>
      </c>
      <c r="G24" s="158">
        <f>'Dec Bud Mon'!C58</f>
        <v>1387201</v>
      </c>
      <c r="H24" s="163">
        <f>'Dec Bud Mon'!D58</f>
        <v>845216.77</v>
      </c>
      <c r="I24" s="163">
        <f>'Dec Bud Mon'!E58</f>
        <v>553753.55000000005</v>
      </c>
      <c r="J24" s="163">
        <f>'Dec Bud Mon'!F58</f>
        <v>1398970.3199999998</v>
      </c>
      <c r="K24" s="159">
        <f>'Dec Bud Mon'!G58</f>
        <v>11769.319999999832</v>
      </c>
      <c r="L24" s="172">
        <f>H24/G24</f>
        <v>0.6092965402994952</v>
      </c>
      <c r="M24" s="180"/>
      <c r="N24" s="173" t="s">
        <v>98</v>
      </c>
    </row>
    <row r="25" spans="1:14" ht="23.25" x14ac:dyDescent="0.35">
      <c r="A25" s="262"/>
      <c r="B25" s="271"/>
      <c r="C25" s="271"/>
      <c r="D25" s="271"/>
      <c r="E25" s="264"/>
      <c r="F25" s="149" t="s">
        <v>80</v>
      </c>
      <c r="G25" s="154">
        <f>'Dec Bud Mon'!C78</f>
        <v>-325278</v>
      </c>
      <c r="H25" s="160">
        <f>'Dec Bud Mon'!D78</f>
        <v>-225637.21</v>
      </c>
      <c r="I25" s="160">
        <f>'Dec Bud Mon'!E78</f>
        <v>-102920.95999999999</v>
      </c>
      <c r="J25" s="160">
        <f>'Dec Bud Mon'!F78</f>
        <v>-328558.17000000004</v>
      </c>
      <c r="K25" s="160">
        <f>'Dec Bud Mon'!G78</f>
        <v>-3280.1700000000419</v>
      </c>
      <c r="L25" s="170">
        <f>H25/G25</f>
        <v>0.69367497955594903</v>
      </c>
      <c r="M25" s="177"/>
      <c r="N25" s="174" t="s">
        <v>99</v>
      </c>
    </row>
    <row r="26" spans="1:14" ht="23.25" x14ac:dyDescent="0.35">
      <c r="A26" s="265"/>
      <c r="B26" s="266"/>
      <c r="C26" s="266"/>
      <c r="D26" s="266"/>
      <c r="E26" s="267"/>
      <c r="F26" s="150" t="s">
        <v>7</v>
      </c>
      <c r="G26" s="155">
        <f>G23-G24-G25</f>
        <v>21923.070000000065</v>
      </c>
      <c r="H26" s="161">
        <f>'Dec Bud Mon'!D82</f>
        <v>619579.56000000006</v>
      </c>
      <c r="I26" s="161">
        <f>'Dec Bud Mon'!E82</f>
        <v>450832.59000000008</v>
      </c>
      <c r="J26" s="161">
        <f>'Dec Bud Mon'!F82</f>
        <v>1070412.1499999999</v>
      </c>
      <c r="K26" s="166">
        <f>'Dec Bud Mon'!G82</f>
        <v>-13433.920000000158</v>
      </c>
      <c r="L26" s="170">
        <f>K26/G23</f>
        <v>-1.2394675195897658E-2</v>
      </c>
      <c r="M26" s="178"/>
      <c r="N26" s="175" t="s">
        <v>97</v>
      </c>
    </row>
    <row r="27" spans="1:14" ht="24" thickBot="1" x14ac:dyDescent="0.4">
      <c r="A27" s="268"/>
      <c r="B27" s="269"/>
      <c r="C27" s="269"/>
      <c r="D27" s="269"/>
      <c r="E27" s="270"/>
      <c r="F27" s="151" t="s">
        <v>81</v>
      </c>
      <c r="G27" s="156">
        <f>'Dec Bud Mon'!C91</f>
        <v>22179.11</v>
      </c>
      <c r="H27" s="162">
        <f>'Dec Bud Mon'!D91</f>
        <v>14859.23</v>
      </c>
      <c r="I27" s="162">
        <f>'Dec Bud Mon'!E91</f>
        <v>0</v>
      </c>
      <c r="J27" s="161">
        <f>'Dec Bud Mon'!F91</f>
        <v>14859.23</v>
      </c>
      <c r="K27" s="165">
        <f>'Dec Bud Mon'!G91</f>
        <v>-7319.880000000001</v>
      </c>
      <c r="L27" s="171">
        <f>K27/G27</f>
        <v>-0.33003488417704774</v>
      </c>
      <c r="M27" s="179"/>
      <c r="N27" s="175" t="s">
        <v>97</v>
      </c>
    </row>
    <row r="28" spans="1:14" ht="30.75" thickBot="1" x14ac:dyDescent="0.3">
      <c r="A28" s="272" t="s">
        <v>78</v>
      </c>
      <c r="B28" s="273"/>
      <c r="C28" s="273"/>
      <c r="D28" s="273"/>
      <c r="E28" s="274"/>
      <c r="F28" s="135"/>
      <c r="G28" s="136" t="s">
        <v>4</v>
      </c>
      <c r="H28" s="126" t="s">
        <v>82</v>
      </c>
      <c r="I28" s="130" t="s">
        <v>83</v>
      </c>
      <c r="J28" s="126" t="s">
        <v>7</v>
      </c>
      <c r="K28" s="126" t="s">
        <v>70</v>
      </c>
      <c r="L28" s="126" t="s">
        <v>8</v>
      </c>
      <c r="M28" s="126"/>
      <c r="N28" s="153" t="s">
        <v>75</v>
      </c>
    </row>
    <row r="29" spans="1:14" ht="24" thickBot="1" x14ac:dyDescent="0.4">
      <c r="A29" s="275"/>
      <c r="B29" s="276"/>
      <c r="C29" s="276"/>
      <c r="D29" s="276"/>
      <c r="E29" s="277"/>
      <c r="F29" s="152" t="s">
        <v>96</v>
      </c>
      <c r="G29" s="157">
        <f>'Feb Bud Mon'!E20</f>
        <v>0</v>
      </c>
      <c r="H29" s="127"/>
      <c r="I29" s="127"/>
      <c r="J29" s="127"/>
      <c r="K29" s="134"/>
      <c r="L29" s="127"/>
      <c r="M29" s="127"/>
      <c r="N29" s="133"/>
    </row>
    <row r="30" spans="1:14" ht="23.25" x14ac:dyDescent="0.35">
      <c r="A30" s="275"/>
      <c r="B30" s="276"/>
      <c r="C30" s="276"/>
      <c r="D30" s="276"/>
      <c r="E30" s="277"/>
      <c r="F30" s="149" t="s">
        <v>79</v>
      </c>
      <c r="G30" s="154">
        <f>'Feb Bud Mon'!C58</f>
        <v>0</v>
      </c>
      <c r="H30" s="160">
        <f>'Feb Bud Mon'!D58</f>
        <v>0</v>
      </c>
      <c r="I30" s="160">
        <f>'Feb Bud Mon'!E58</f>
        <v>0</v>
      </c>
      <c r="J30" s="160">
        <f>'Feb Bud Mon'!F58</f>
        <v>0</v>
      </c>
      <c r="K30" s="159">
        <f>'Feb Bud Mon'!G58</f>
        <v>0</v>
      </c>
      <c r="L30" s="170" t="e">
        <f>H30/G30</f>
        <v>#DIV/0!</v>
      </c>
      <c r="M30" s="177"/>
      <c r="N30" s="173" t="s">
        <v>98</v>
      </c>
    </row>
    <row r="31" spans="1:14" ht="23.25" x14ac:dyDescent="0.35">
      <c r="A31" s="275"/>
      <c r="B31" s="276"/>
      <c r="C31" s="276"/>
      <c r="D31" s="276"/>
      <c r="E31" s="277"/>
      <c r="F31" s="149" t="s">
        <v>80</v>
      </c>
      <c r="G31" s="154">
        <f>'Feb Bud Mon'!C77</f>
        <v>0</v>
      </c>
      <c r="H31" s="160">
        <f>'Feb Bud Mon'!D78</f>
        <v>0</v>
      </c>
      <c r="I31" s="160">
        <f>'Feb Bud Mon'!E78</f>
        <v>0</v>
      </c>
      <c r="J31" s="160">
        <f>'Feb Bud Mon'!F78</f>
        <v>0</v>
      </c>
      <c r="K31" s="160">
        <f>'Feb Bud Mon'!G78</f>
        <v>0</v>
      </c>
      <c r="L31" s="170" t="e">
        <f>H31/G31</f>
        <v>#DIV/0!</v>
      </c>
      <c r="M31" s="177"/>
      <c r="N31" s="174" t="s">
        <v>99</v>
      </c>
    </row>
    <row r="32" spans="1:14" ht="23.25" x14ac:dyDescent="0.35">
      <c r="A32" s="275"/>
      <c r="B32" s="276"/>
      <c r="C32" s="276"/>
      <c r="D32" s="276"/>
      <c r="E32" s="277"/>
      <c r="F32" s="150" t="s">
        <v>7</v>
      </c>
      <c r="G32" s="155">
        <f>G29-G30-G31</f>
        <v>0</v>
      </c>
      <c r="H32" s="161">
        <f>'Feb Bud Mon'!D82</f>
        <v>0</v>
      </c>
      <c r="I32" s="161">
        <f>'Feb Bud Mon'!E82</f>
        <v>0</v>
      </c>
      <c r="J32" s="161">
        <f>'Feb Bud Mon'!F82</f>
        <v>0</v>
      </c>
      <c r="K32" s="164">
        <f>'Feb Bud Mon'!G82</f>
        <v>0</v>
      </c>
      <c r="L32" s="170" t="e">
        <f>K32/G29</f>
        <v>#DIV/0!</v>
      </c>
      <c r="M32" s="178"/>
      <c r="N32" s="175" t="s">
        <v>97</v>
      </c>
    </row>
    <row r="33" spans="1:14" ht="24" thickBot="1" x14ac:dyDescent="0.4">
      <c r="A33" s="278"/>
      <c r="B33" s="279"/>
      <c r="C33" s="279"/>
      <c r="D33" s="279"/>
      <c r="E33" s="280"/>
      <c r="F33" s="151" t="s">
        <v>81</v>
      </c>
      <c r="G33" s="156">
        <f>'Feb Bud Mon'!C91</f>
        <v>0</v>
      </c>
      <c r="H33" s="162">
        <f>'Feb Bud Mon'!D91</f>
        <v>0</v>
      </c>
      <c r="I33" s="162">
        <f>'Feb Bud Mon'!E91</f>
        <v>0</v>
      </c>
      <c r="J33" s="161">
        <f>'Feb Bud Mon'!F91</f>
        <v>0</v>
      </c>
      <c r="K33" s="165">
        <f>'Feb Bud Mon'!G91</f>
        <v>0</v>
      </c>
      <c r="L33" s="171" t="e">
        <f>K33/G33</f>
        <v>#DIV/0!</v>
      </c>
      <c r="M33" s="179"/>
      <c r="N33" s="175" t="s">
        <v>97</v>
      </c>
    </row>
    <row r="34" spans="1:14" ht="30.75" thickBot="1" x14ac:dyDescent="0.3">
      <c r="A34" s="259" t="s">
        <v>94</v>
      </c>
      <c r="B34" s="260"/>
      <c r="C34" s="260"/>
      <c r="D34" s="260"/>
      <c r="E34" s="261"/>
      <c r="F34" s="135"/>
      <c r="G34" s="136" t="s">
        <v>4</v>
      </c>
      <c r="H34" s="126" t="s">
        <v>82</v>
      </c>
      <c r="I34" s="130" t="s">
        <v>83</v>
      </c>
      <c r="J34" s="126" t="s">
        <v>7</v>
      </c>
      <c r="K34" s="126" t="s">
        <v>70</v>
      </c>
      <c r="L34" s="126" t="s">
        <v>8</v>
      </c>
      <c r="M34" s="126"/>
      <c r="N34" s="153" t="s">
        <v>75</v>
      </c>
    </row>
    <row r="35" spans="1:14" ht="24" thickBot="1" x14ac:dyDescent="0.4">
      <c r="A35" s="287"/>
      <c r="B35" s="288"/>
      <c r="C35" s="288"/>
      <c r="D35" s="288"/>
      <c r="E35" s="289"/>
      <c r="F35" s="152" t="s">
        <v>96</v>
      </c>
      <c r="G35" s="157">
        <f>'Year End'!E20</f>
        <v>0</v>
      </c>
      <c r="H35" s="127"/>
      <c r="I35" s="127"/>
      <c r="J35" s="127"/>
      <c r="K35" s="127"/>
      <c r="L35" s="127"/>
      <c r="M35" s="127"/>
      <c r="N35" s="133"/>
    </row>
    <row r="36" spans="1:14" ht="23.25" x14ac:dyDescent="0.35">
      <c r="A36" s="262"/>
      <c r="B36" s="271"/>
      <c r="C36" s="271"/>
      <c r="D36" s="271"/>
      <c r="E36" s="264"/>
      <c r="F36" s="149" t="s">
        <v>79</v>
      </c>
      <c r="G36" s="154">
        <f>'Year End'!C58</f>
        <v>0</v>
      </c>
      <c r="H36" s="163">
        <f>'Year End'!D58</f>
        <v>0</v>
      </c>
      <c r="I36" s="163">
        <f>'Year End'!E58</f>
        <v>0</v>
      </c>
      <c r="J36" s="163">
        <f>'Year End'!F58</f>
        <v>0</v>
      </c>
      <c r="K36" s="167">
        <f>'Year End'!G58</f>
        <v>0</v>
      </c>
      <c r="L36" s="172" t="e">
        <f>H36/G36</f>
        <v>#DIV/0!</v>
      </c>
      <c r="M36" s="180"/>
      <c r="N36" s="173" t="s">
        <v>100</v>
      </c>
    </row>
    <row r="37" spans="1:14" ht="23.25" x14ac:dyDescent="0.35">
      <c r="A37" s="262"/>
      <c r="B37" s="271"/>
      <c r="C37" s="271"/>
      <c r="D37" s="271"/>
      <c r="E37" s="264"/>
      <c r="F37" s="149" t="s">
        <v>80</v>
      </c>
      <c r="G37" s="154">
        <f>'Year End'!C77</f>
        <v>0</v>
      </c>
      <c r="H37" s="160">
        <f>'Year End'!D78</f>
        <v>0</v>
      </c>
      <c r="I37" s="160">
        <f>'Year End'!E78</f>
        <v>0</v>
      </c>
      <c r="J37" s="160">
        <f>'Year End'!F78</f>
        <v>0</v>
      </c>
      <c r="K37" s="168">
        <f>'Year End'!G78</f>
        <v>0</v>
      </c>
      <c r="L37" s="170" t="e">
        <f>H37/G37</f>
        <v>#DIV/0!</v>
      </c>
      <c r="M37" s="177"/>
      <c r="N37" s="174" t="s">
        <v>101</v>
      </c>
    </row>
    <row r="38" spans="1:14" ht="23.25" x14ac:dyDescent="0.35">
      <c r="A38" s="265"/>
      <c r="B38" s="266"/>
      <c r="C38" s="266"/>
      <c r="D38" s="266"/>
      <c r="E38" s="267"/>
      <c r="F38" s="150" t="s">
        <v>7</v>
      </c>
      <c r="G38" s="155">
        <f>G35-G36-G37</f>
        <v>0</v>
      </c>
      <c r="H38" s="161">
        <f>'Year End'!D82</f>
        <v>0</v>
      </c>
      <c r="I38" s="161">
        <f>'Year End'!E82</f>
        <v>0</v>
      </c>
      <c r="J38" s="161">
        <f>'Year End'!F82</f>
        <v>0</v>
      </c>
      <c r="K38" s="166">
        <f>'Year End'!G82</f>
        <v>0</v>
      </c>
      <c r="L38" s="170" t="e">
        <f>K38/G35</f>
        <v>#DIV/0!</v>
      </c>
      <c r="M38" s="178"/>
      <c r="N38" s="175" t="s">
        <v>97</v>
      </c>
    </row>
    <row r="39" spans="1:14" ht="24" thickBot="1" x14ac:dyDescent="0.4">
      <c r="A39" s="268"/>
      <c r="B39" s="269"/>
      <c r="C39" s="269"/>
      <c r="D39" s="269"/>
      <c r="E39" s="270"/>
      <c r="F39" s="151" t="s">
        <v>81</v>
      </c>
      <c r="G39" s="156">
        <f>'Year End'!C91</f>
        <v>0</v>
      </c>
      <c r="H39" s="162">
        <f>'Year End'!D91</f>
        <v>0</v>
      </c>
      <c r="I39" s="162">
        <f>'Year End'!E91</f>
        <v>0</v>
      </c>
      <c r="J39" s="162">
        <f>'Year End'!F91</f>
        <v>0</v>
      </c>
      <c r="K39" s="165">
        <f>'Year End'!G91</f>
        <v>0</v>
      </c>
      <c r="L39" s="171" t="e">
        <f>K39/G39</f>
        <v>#DIV/0!</v>
      </c>
      <c r="M39" s="179"/>
      <c r="N39" s="175" t="s">
        <v>97</v>
      </c>
    </row>
    <row r="40" spans="1:14" ht="42.75" customHeight="1" thickBot="1" x14ac:dyDescent="0.3">
      <c r="A40" s="250" t="s">
        <v>84</v>
      </c>
      <c r="B40" s="251"/>
      <c r="C40" s="251"/>
      <c r="D40" s="251"/>
      <c r="E40" s="252"/>
      <c r="F40" s="248" t="s">
        <v>84</v>
      </c>
      <c r="G40" s="249"/>
      <c r="H40" s="249"/>
      <c r="I40" s="249"/>
      <c r="J40" s="137" t="s">
        <v>88</v>
      </c>
      <c r="K40" s="137" t="s">
        <v>89</v>
      </c>
      <c r="L40" s="137" t="s">
        <v>87</v>
      </c>
      <c r="M40" s="137" t="s">
        <v>95</v>
      </c>
      <c r="N40" s="138" t="s">
        <v>75</v>
      </c>
    </row>
    <row r="41" spans="1:14" ht="23.25" x14ac:dyDescent="0.25">
      <c r="A41" s="253"/>
      <c r="B41" s="254"/>
      <c r="C41" s="254"/>
      <c r="D41" s="254"/>
      <c r="E41" s="255"/>
      <c r="F41" s="281" t="s">
        <v>103</v>
      </c>
      <c r="G41" s="282"/>
      <c r="H41" s="282"/>
      <c r="I41" s="283"/>
      <c r="J41" s="187">
        <f>'Jul Bud Mon'!$F$29/'Jul Bud Mon'!$E$20</f>
        <v>0.53707842161205777</v>
      </c>
      <c r="K41" s="187">
        <f>'Dec Bud Mon'!$F$29/'Dec Bud Mon'!$E$20</f>
        <v>0.52065183942586968</v>
      </c>
      <c r="L41" s="187" t="e">
        <f>'Feb Bud Mon'!$F$29/'Feb Bud Mon'!$E$20</f>
        <v>#DIV/0!</v>
      </c>
      <c r="M41" s="184" t="e">
        <f>'Year End'!F29/'Year End'!E20</f>
        <v>#DIV/0!</v>
      </c>
      <c r="N41" s="181"/>
    </row>
    <row r="42" spans="1:14" ht="23.25" x14ac:dyDescent="0.25">
      <c r="A42" s="253"/>
      <c r="B42" s="254"/>
      <c r="C42" s="254"/>
      <c r="D42" s="254"/>
      <c r="E42" s="255"/>
      <c r="F42" s="284" t="s">
        <v>104</v>
      </c>
      <c r="G42" s="285"/>
      <c r="H42" s="285"/>
      <c r="I42" s="286"/>
      <c r="J42" s="188">
        <f>('Jul Bud Mon'!F29+'Jul Bud Mon'!F30+'Jul Bud Mon'!F31+'Jul Bud Mon'!F32+'Jul Bud Mon'!F33+'Jul Bud Mon'!F34+'Jul Bud Mon'!F35+'Jul Bud Mon'!F36)/'Jul Bud Mon'!E20</f>
        <v>0.83593160203895012</v>
      </c>
      <c r="K42" s="188">
        <f>('Dec Bud Mon'!F29+'Dec Bud Mon'!F30+'Dec Bud Mon'!F31+'Dec Bud Mon'!F32+'Dec Bud Mon'!F33+'Dec Bud Mon'!F34+'Dec Bud Mon'!F35+'Dec Bud Mon'!F36)/'Dec Bud Mon'!E20</f>
        <v>0.83194142134962012</v>
      </c>
      <c r="L42" s="188" t="e">
        <f>('Feb Bud Mon'!F29+'Feb Bud Mon'!F30+'Feb Bud Mon'!F31+'Feb Bud Mon'!F32+'Feb Bud Mon'!F33+'Feb Bud Mon'!F34+'Feb Bud Mon'!F35+'Feb Bud Mon'!F36)/'Feb Bud Mon'!E20</f>
        <v>#DIV/0!</v>
      </c>
      <c r="M42" s="185" t="e">
        <f>('Year End'!F29+'Year End'!F30+'Year End'!F31+'Year End'!F32+'Year End'!F33+'Year End'!F34+'Year End'!F35+'Year End'!F36)/'Year End'!E20</f>
        <v>#DIV/0!</v>
      </c>
      <c r="N42" s="182"/>
    </row>
    <row r="43" spans="1:14" ht="23.25" x14ac:dyDescent="0.25">
      <c r="A43" s="253"/>
      <c r="B43" s="254"/>
      <c r="C43" s="254"/>
      <c r="D43" s="254"/>
      <c r="E43" s="255"/>
      <c r="F43" s="284" t="s">
        <v>105</v>
      </c>
      <c r="G43" s="285"/>
      <c r="H43" s="285"/>
      <c r="I43" s="286"/>
      <c r="J43" s="190">
        <f>('Jul Bud Mon'!F37+'Jul Bud Mon'!F38+'Jul Bud Mon'!F39+'Jul Bud Mon'!F40+'Jul Bud Mon'!F41+'Jul Bud Mon'!F42+'Jul Bud Mon'!F43+'Jul Bud Mon'!F44+'Jul Bud Mon'!F45+'Jul Bud Mon'!F46+'Jul Bud Mon'!F47+'Jul Bud Mon'!F48+'Jul Bud Mon'!F49+'Jul Bud Mon'!F50+'Jul Bud Mon'!F51+'Jul Bud Mon'!F52+'Jul Bud Mon'!F53+'Jul Bud Mon'!F54+'Jul Bud Mon'!F55+'Jul Bud Mon'!F56)/'Jul Bud Mon'!E20</f>
        <v>0.44218556753991356</v>
      </c>
      <c r="K43" s="188">
        <f>('Dec Bud Mon'!F37+'Dec Bud Mon'!F38+'Dec Bud Mon'!F39+'Dec Bud Mon'!F40+'Dec Bud Mon'!F41+'Dec Bud Mon'!F42+'Dec Bud Mon'!F43+'Dec Bud Mon'!F44+'Dec Bud Mon'!F45+'Dec Bud Mon'!F46+'Dec Bud Mon'!F47+'Dec Bud Mon'!F48+'Dec Bud Mon'!F49+'Dec Bud Mon'!F50+'Dec Bud Mon'!F51+'Dec Bud Mon'!F52+'Dec Bud Mon'!F53+'Dec Bud Mon'!F54+'Dec Bud Mon'!F55+'Dec Bud Mon'!F56)/'Dec Bud Mon'!E20</f>
        <v>0.45880489283870352</v>
      </c>
      <c r="L43" s="188" t="e">
        <f>('Feb Bud Mon'!F37+'Feb Bud Mon'!F38+'Feb Bud Mon'!F39+'Feb Bud Mon'!F40+'Feb Bud Mon'!F41+'Feb Bud Mon'!F42+'Feb Bud Mon'!F43+'Feb Bud Mon'!F44+'Feb Bud Mon'!F45+'Feb Bud Mon'!F46+'Feb Bud Mon'!F47+'Feb Bud Mon'!F48+'Feb Bud Mon'!F49+'Feb Bud Mon'!F50+'Feb Bud Mon'!F51+'Feb Bud Mon'!F52+'Feb Bud Mon'!F53+'Feb Bud Mon'!F54+'Feb Bud Mon'!F55+'Feb Bud Mon'!F56)/'Feb Bud Mon'!E20</f>
        <v>#DIV/0!</v>
      </c>
      <c r="M43" s="185" t="e">
        <f>('Year End'!F37+'Year End'!F38+'Year End'!F39+'Year End'!F40+'Year End'!F41+'Year End'!F42+'Year End'!F43+'Year End'!F44+'Year End'!F45+'Year End'!F46+'Year End'!F47+'Year End'!F48+'Year End'!F49+'Year End'!F50+'Year End'!F51+'Year End'!F52+'Year End'!F53+'Year End'!F54+'Year End'!F55+'Year End'!F56)/'Year End'!E20</f>
        <v>#DIV/0!</v>
      </c>
      <c r="N43" s="182"/>
    </row>
    <row r="44" spans="1:14" ht="23.25" x14ac:dyDescent="0.25">
      <c r="A44" s="253"/>
      <c r="B44" s="254"/>
      <c r="C44" s="254"/>
      <c r="D44" s="254"/>
      <c r="E44" s="255"/>
      <c r="F44" s="284" t="s">
        <v>106</v>
      </c>
      <c r="G44" s="285"/>
      <c r="H44" s="285"/>
      <c r="I44" s="286"/>
      <c r="J44" s="188">
        <f>'Jul Bud Mon'!F58/'Jul Bud Mon'!E20</f>
        <v>1.2781171695788636</v>
      </c>
      <c r="K44" s="188">
        <f>'Dec Bud Mon'!F58/'Dec Bud Mon'!E20</f>
        <v>1.2907463141883235</v>
      </c>
      <c r="L44" s="188" t="e">
        <f>'Feb Bud Mon'!F58/'Feb Bud Mon'!E20</f>
        <v>#DIV/0!</v>
      </c>
      <c r="M44" s="185" t="e">
        <f>'Year End'!F58/'Year End'!E20</f>
        <v>#DIV/0!</v>
      </c>
      <c r="N44" s="182"/>
    </row>
    <row r="45" spans="1:14" ht="24" thickBot="1" x14ac:dyDescent="0.3">
      <c r="A45" s="256"/>
      <c r="B45" s="257"/>
      <c r="C45" s="257"/>
      <c r="D45" s="257"/>
      <c r="E45" s="258"/>
      <c r="F45" s="245" t="s">
        <v>107</v>
      </c>
      <c r="G45" s="246"/>
      <c r="H45" s="246"/>
      <c r="I45" s="247"/>
      <c r="J45" s="189">
        <f>'Jul Bud Mon'!F78/'Jul Bud Mon'!E20</f>
        <v>-0.29025552636227081</v>
      </c>
      <c r="K45" s="189">
        <f>'Dec Bud Mon'!F81/'Dec Bud Mon'!E20</f>
        <v>0</v>
      </c>
      <c r="L45" s="189" t="e">
        <f>'Feb Bud Mon'!F81/'Feb Bud Mon'!E20</f>
        <v>#DIV/0!</v>
      </c>
      <c r="M45" s="186" t="e">
        <f>'Year End'!F81/'Year End'!E20</f>
        <v>#DIV/0!</v>
      </c>
      <c r="N45" s="183"/>
    </row>
    <row r="46" spans="1:14" ht="15.75" customHeight="1" x14ac:dyDescent="0.25"/>
    <row r="47" spans="1:14" x14ac:dyDescent="0.25">
      <c r="A47" s="139" t="e">
        <f ca="1">CELL("FILENAME")</f>
        <v>#N/A</v>
      </c>
    </row>
  </sheetData>
  <mergeCells count="14">
    <mergeCell ref="J15:K15"/>
    <mergeCell ref="A1:N14"/>
    <mergeCell ref="F45:I45"/>
    <mergeCell ref="F40:I40"/>
    <mergeCell ref="A40:E45"/>
    <mergeCell ref="A16:E21"/>
    <mergeCell ref="A22:E27"/>
    <mergeCell ref="A28:E33"/>
    <mergeCell ref="F41:I41"/>
    <mergeCell ref="F42:I42"/>
    <mergeCell ref="F43:I43"/>
    <mergeCell ref="F44:I44"/>
    <mergeCell ref="A34:E39"/>
    <mergeCell ref="A15:E15"/>
  </mergeCells>
  <conditionalFormatting sqref="K20:K21 K26:K27 K32:K33 K38:K39">
    <cfRule type="cellIs" dxfId="147" priority="2" operator="lessThan">
      <formula>0</formula>
    </cfRule>
    <cfRule type="cellIs" dxfId="146" priority="1" operator="greaterThan">
      <formula>0</formula>
    </cfRule>
  </conditionalFormatting>
  <hyperlinks>
    <hyperlink ref="A34:E39" location="'Feb Bud Mon'!A1" display="February Budget Monitoring" xr:uid="{00000000-0004-0000-0000-000000000000}"/>
    <hyperlink ref="A28:E33" location="'Feb Bud Mon'!A1" display="February Budget Monitoring" xr:uid="{00000000-0004-0000-0000-000001000000}"/>
    <hyperlink ref="A22:E27" location="'Dec Bud Mon'!A1" display="December Budget Monitoring" xr:uid="{00000000-0004-0000-0000-000002000000}"/>
    <hyperlink ref="A16:E21" location="'Jul Bud Mon'!A1" display="July Budget Monitoring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3"/>
  <sheetViews>
    <sheetView topLeftCell="A70" zoomScale="75" zoomScaleNormal="75" workbookViewId="0">
      <selection activeCell="C88" sqref="C88"/>
    </sheetView>
  </sheetViews>
  <sheetFormatPr defaultRowHeight="15" x14ac:dyDescent="0.2"/>
  <cols>
    <col min="1" max="1" width="34.7109375" style="1" bestFit="1" customWidth="1"/>
    <col min="2" max="2" width="35.140625" style="3" bestFit="1" customWidth="1"/>
    <col min="3" max="3" width="27.7109375" style="4" bestFit="1" customWidth="1"/>
    <col min="4" max="4" width="30.42578125" style="2" bestFit="1" customWidth="1"/>
    <col min="5" max="5" width="31.85546875" style="5" bestFit="1" customWidth="1"/>
    <col min="6" max="6" width="24.5703125" style="2" bestFit="1" customWidth="1"/>
    <col min="7" max="7" width="32.28515625" style="6" bestFit="1" customWidth="1"/>
    <col min="8" max="8" width="21.140625" style="7" customWidth="1"/>
    <col min="9" max="9" width="109.5703125" style="1" bestFit="1" customWidth="1"/>
    <col min="10" max="10" width="4.7109375" style="1" bestFit="1" customWidth="1"/>
    <col min="11" max="11" width="35.140625" style="1" bestFit="1" customWidth="1"/>
    <col min="12" max="12" width="15.5703125" style="2" bestFit="1" customWidth="1"/>
    <col min="13" max="13" width="17.42578125" style="1" bestFit="1" customWidth="1"/>
    <col min="14" max="14" width="19" style="1" bestFit="1" customWidth="1"/>
    <col min="15" max="256" width="9.140625" style="1"/>
    <col min="257" max="257" width="20.85546875" style="1" customWidth="1"/>
    <col min="258" max="258" width="35.140625" style="1" bestFit="1" customWidth="1"/>
    <col min="259" max="259" width="27.7109375" style="1" bestFit="1" customWidth="1"/>
    <col min="260" max="260" width="30.42578125" style="1" bestFit="1" customWidth="1"/>
    <col min="261" max="261" width="19.5703125" style="1" bestFit="1" customWidth="1"/>
    <col min="262" max="262" width="24.5703125" style="1" bestFit="1" customWidth="1"/>
    <col min="263" max="263" width="32.28515625" style="1" bestFit="1" customWidth="1"/>
    <col min="264" max="264" width="18.140625" style="1" bestFit="1" customWidth="1"/>
    <col min="265" max="265" width="7.5703125" style="1" bestFit="1" customWidth="1"/>
    <col min="266" max="266" width="4.7109375" style="1" bestFit="1" customWidth="1"/>
    <col min="267" max="267" width="35.140625" style="1" bestFit="1" customWidth="1"/>
    <col min="268" max="268" width="15.5703125" style="1" bestFit="1" customWidth="1"/>
    <col min="269" max="269" width="17.42578125" style="1" bestFit="1" customWidth="1"/>
    <col min="270" max="270" width="19" style="1" bestFit="1" customWidth="1"/>
    <col min="271" max="512" width="9.140625" style="1"/>
    <col min="513" max="513" width="20.85546875" style="1" customWidth="1"/>
    <col min="514" max="514" width="35.140625" style="1" bestFit="1" customWidth="1"/>
    <col min="515" max="515" width="27.7109375" style="1" bestFit="1" customWidth="1"/>
    <col min="516" max="516" width="30.42578125" style="1" bestFit="1" customWidth="1"/>
    <col min="517" max="517" width="19.5703125" style="1" bestFit="1" customWidth="1"/>
    <col min="518" max="518" width="24.5703125" style="1" bestFit="1" customWidth="1"/>
    <col min="519" max="519" width="32.28515625" style="1" bestFit="1" customWidth="1"/>
    <col min="520" max="520" width="18.140625" style="1" bestFit="1" customWidth="1"/>
    <col min="521" max="521" width="7.5703125" style="1" bestFit="1" customWidth="1"/>
    <col min="522" max="522" width="4.7109375" style="1" bestFit="1" customWidth="1"/>
    <col min="523" max="523" width="35.140625" style="1" bestFit="1" customWidth="1"/>
    <col min="524" max="524" width="15.5703125" style="1" bestFit="1" customWidth="1"/>
    <col min="525" max="525" width="17.42578125" style="1" bestFit="1" customWidth="1"/>
    <col min="526" max="526" width="19" style="1" bestFit="1" customWidth="1"/>
    <col min="527" max="768" width="9.140625" style="1"/>
    <col min="769" max="769" width="20.85546875" style="1" customWidth="1"/>
    <col min="770" max="770" width="35.140625" style="1" bestFit="1" customWidth="1"/>
    <col min="771" max="771" width="27.7109375" style="1" bestFit="1" customWidth="1"/>
    <col min="772" max="772" width="30.42578125" style="1" bestFit="1" customWidth="1"/>
    <col min="773" max="773" width="19.5703125" style="1" bestFit="1" customWidth="1"/>
    <col min="774" max="774" width="24.5703125" style="1" bestFit="1" customWidth="1"/>
    <col min="775" max="775" width="32.28515625" style="1" bestFit="1" customWidth="1"/>
    <col min="776" max="776" width="18.140625" style="1" bestFit="1" customWidth="1"/>
    <col min="777" max="777" width="7.5703125" style="1" bestFit="1" customWidth="1"/>
    <col min="778" max="778" width="4.7109375" style="1" bestFit="1" customWidth="1"/>
    <col min="779" max="779" width="35.140625" style="1" bestFit="1" customWidth="1"/>
    <col min="780" max="780" width="15.5703125" style="1" bestFit="1" customWidth="1"/>
    <col min="781" max="781" width="17.42578125" style="1" bestFit="1" customWidth="1"/>
    <col min="782" max="782" width="19" style="1" bestFit="1" customWidth="1"/>
    <col min="783" max="1024" width="9.140625" style="1"/>
    <col min="1025" max="1025" width="20.85546875" style="1" customWidth="1"/>
    <col min="1026" max="1026" width="35.140625" style="1" bestFit="1" customWidth="1"/>
    <col min="1027" max="1027" width="27.7109375" style="1" bestFit="1" customWidth="1"/>
    <col min="1028" max="1028" width="30.42578125" style="1" bestFit="1" customWidth="1"/>
    <col min="1029" max="1029" width="19.5703125" style="1" bestFit="1" customWidth="1"/>
    <col min="1030" max="1030" width="24.5703125" style="1" bestFit="1" customWidth="1"/>
    <col min="1031" max="1031" width="32.28515625" style="1" bestFit="1" customWidth="1"/>
    <col min="1032" max="1032" width="18.140625" style="1" bestFit="1" customWidth="1"/>
    <col min="1033" max="1033" width="7.5703125" style="1" bestFit="1" customWidth="1"/>
    <col min="1034" max="1034" width="4.7109375" style="1" bestFit="1" customWidth="1"/>
    <col min="1035" max="1035" width="35.140625" style="1" bestFit="1" customWidth="1"/>
    <col min="1036" max="1036" width="15.5703125" style="1" bestFit="1" customWidth="1"/>
    <col min="1037" max="1037" width="17.42578125" style="1" bestFit="1" customWidth="1"/>
    <col min="1038" max="1038" width="19" style="1" bestFit="1" customWidth="1"/>
    <col min="1039" max="1280" width="9.140625" style="1"/>
    <col min="1281" max="1281" width="20.85546875" style="1" customWidth="1"/>
    <col min="1282" max="1282" width="35.140625" style="1" bestFit="1" customWidth="1"/>
    <col min="1283" max="1283" width="27.7109375" style="1" bestFit="1" customWidth="1"/>
    <col min="1284" max="1284" width="30.42578125" style="1" bestFit="1" customWidth="1"/>
    <col min="1285" max="1285" width="19.5703125" style="1" bestFit="1" customWidth="1"/>
    <col min="1286" max="1286" width="24.5703125" style="1" bestFit="1" customWidth="1"/>
    <col min="1287" max="1287" width="32.28515625" style="1" bestFit="1" customWidth="1"/>
    <col min="1288" max="1288" width="18.140625" style="1" bestFit="1" customWidth="1"/>
    <col min="1289" max="1289" width="7.5703125" style="1" bestFit="1" customWidth="1"/>
    <col min="1290" max="1290" width="4.7109375" style="1" bestFit="1" customWidth="1"/>
    <col min="1291" max="1291" width="35.140625" style="1" bestFit="1" customWidth="1"/>
    <col min="1292" max="1292" width="15.5703125" style="1" bestFit="1" customWidth="1"/>
    <col min="1293" max="1293" width="17.42578125" style="1" bestFit="1" customWidth="1"/>
    <col min="1294" max="1294" width="19" style="1" bestFit="1" customWidth="1"/>
    <col min="1295" max="1536" width="9.140625" style="1"/>
    <col min="1537" max="1537" width="20.85546875" style="1" customWidth="1"/>
    <col min="1538" max="1538" width="35.140625" style="1" bestFit="1" customWidth="1"/>
    <col min="1539" max="1539" width="27.7109375" style="1" bestFit="1" customWidth="1"/>
    <col min="1540" max="1540" width="30.42578125" style="1" bestFit="1" customWidth="1"/>
    <col min="1541" max="1541" width="19.5703125" style="1" bestFit="1" customWidth="1"/>
    <col min="1542" max="1542" width="24.5703125" style="1" bestFit="1" customWidth="1"/>
    <col min="1543" max="1543" width="32.28515625" style="1" bestFit="1" customWidth="1"/>
    <col min="1544" max="1544" width="18.140625" style="1" bestFit="1" customWidth="1"/>
    <col min="1545" max="1545" width="7.5703125" style="1" bestFit="1" customWidth="1"/>
    <col min="1546" max="1546" width="4.7109375" style="1" bestFit="1" customWidth="1"/>
    <col min="1547" max="1547" width="35.140625" style="1" bestFit="1" customWidth="1"/>
    <col min="1548" max="1548" width="15.5703125" style="1" bestFit="1" customWidth="1"/>
    <col min="1549" max="1549" width="17.42578125" style="1" bestFit="1" customWidth="1"/>
    <col min="1550" max="1550" width="19" style="1" bestFit="1" customWidth="1"/>
    <col min="1551" max="1792" width="9.140625" style="1"/>
    <col min="1793" max="1793" width="20.85546875" style="1" customWidth="1"/>
    <col min="1794" max="1794" width="35.140625" style="1" bestFit="1" customWidth="1"/>
    <col min="1795" max="1795" width="27.7109375" style="1" bestFit="1" customWidth="1"/>
    <col min="1796" max="1796" width="30.42578125" style="1" bestFit="1" customWidth="1"/>
    <col min="1797" max="1797" width="19.5703125" style="1" bestFit="1" customWidth="1"/>
    <col min="1798" max="1798" width="24.5703125" style="1" bestFit="1" customWidth="1"/>
    <col min="1799" max="1799" width="32.28515625" style="1" bestFit="1" customWidth="1"/>
    <col min="1800" max="1800" width="18.140625" style="1" bestFit="1" customWidth="1"/>
    <col min="1801" max="1801" width="7.5703125" style="1" bestFit="1" customWidth="1"/>
    <col min="1802" max="1802" width="4.7109375" style="1" bestFit="1" customWidth="1"/>
    <col min="1803" max="1803" width="35.140625" style="1" bestFit="1" customWidth="1"/>
    <col min="1804" max="1804" width="15.5703125" style="1" bestFit="1" customWidth="1"/>
    <col min="1805" max="1805" width="17.42578125" style="1" bestFit="1" customWidth="1"/>
    <col min="1806" max="1806" width="19" style="1" bestFit="1" customWidth="1"/>
    <col min="1807" max="2048" width="9.140625" style="1"/>
    <col min="2049" max="2049" width="20.85546875" style="1" customWidth="1"/>
    <col min="2050" max="2050" width="35.140625" style="1" bestFit="1" customWidth="1"/>
    <col min="2051" max="2051" width="27.7109375" style="1" bestFit="1" customWidth="1"/>
    <col min="2052" max="2052" width="30.42578125" style="1" bestFit="1" customWidth="1"/>
    <col min="2053" max="2053" width="19.5703125" style="1" bestFit="1" customWidth="1"/>
    <col min="2054" max="2054" width="24.5703125" style="1" bestFit="1" customWidth="1"/>
    <col min="2055" max="2055" width="32.28515625" style="1" bestFit="1" customWidth="1"/>
    <col min="2056" max="2056" width="18.140625" style="1" bestFit="1" customWidth="1"/>
    <col min="2057" max="2057" width="7.5703125" style="1" bestFit="1" customWidth="1"/>
    <col min="2058" max="2058" width="4.7109375" style="1" bestFit="1" customWidth="1"/>
    <col min="2059" max="2059" width="35.140625" style="1" bestFit="1" customWidth="1"/>
    <col min="2060" max="2060" width="15.5703125" style="1" bestFit="1" customWidth="1"/>
    <col min="2061" max="2061" width="17.42578125" style="1" bestFit="1" customWidth="1"/>
    <col min="2062" max="2062" width="19" style="1" bestFit="1" customWidth="1"/>
    <col min="2063" max="2304" width="9.140625" style="1"/>
    <col min="2305" max="2305" width="20.85546875" style="1" customWidth="1"/>
    <col min="2306" max="2306" width="35.140625" style="1" bestFit="1" customWidth="1"/>
    <col min="2307" max="2307" width="27.7109375" style="1" bestFit="1" customWidth="1"/>
    <col min="2308" max="2308" width="30.42578125" style="1" bestFit="1" customWidth="1"/>
    <col min="2309" max="2309" width="19.5703125" style="1" bestFit="1" customWidth="1"/>
    <col min="2310" max="2310" width="24.5703125" style="1" bestFit="1" customWidth="1"/>
    <col min="2311" max="2311" width="32.28515625" style="1" bestFit="1" customWidth="1"/>
    <col min="2312" max="2312" width="18.140625" style="1" bestFit="1" customWidth="1"/>
    <col min="2313" max="2313" width="7.5703125" style="1" bestFit="1" customWidth="1"/>
    <col min="2314" max="2314" width="4.7109375" style="1" bestFit="1" customWidth="1"/>
    <col min="2315" max="2315" width="35.140625" style="1" bestFit="1" customWidth="1"/>
    <col min="2316" max="2316" width="15.5703125" style="1" bestFit="1" customWidth="1"/>
    <col min="2317" max="2317" width="17.42578125" style="1" bestFit="1" customWidth="1"/>
    <col min="2318" max="2318" width="19" style="1" bestFit="1" customWidth="1"/>
    <col min="2319" max="2560" width="9.140625" style="1"/>
    <col min="2561" max="2561" width="20.85546875" style="1" customWidth="1"/>
    <col min="2562" max="2562" width="35.140625" style="1" bestFit="1" customWidth="1"/>
    <col min="2563" max="2563" width="27.7109375" style="1" bestFit="1" customWidth="1"/>
    <col min="2564" max="2564" width="30.42578125" style="1" bestFit="1" customWidth="1"/>
    <col min="2565" max="2565" width="19.5703125" style="1" bestFit="1" customWidth="1"/>
    <col min="2566" max="2566" width="24.5703125" style="1" bestFit="1" customWidth="1"/>
    <col min="2567" max="2567" width="32.28515625" style="1" bestFit="1" customWidth="1"/>
    <col min="2568" max="2568" width="18.140625" style="1" bestFit="1" customWidth="1"/>
    <col min="2569" max="2569" width="7.5703125" style="1" bestFit="1" customWidth="1"/>
    <col min="2570" max="2570" width="4.7109375" style="1" bestFit="1" customWidth="1"/>
    <col min="2571" max="2571" width="35.140625" style="1" bestFit="1" customWidth="1"/>
    <col min="2572" max="2572" width="15.5703125" style="1" bestFit="1" customWidth="1"/>
    <col min="2573" max="2573" width="17.42578125" style="1" bestFit="1" customWidth="1"/>
    <col min="2574" max="2574" width="19" style="1" bestFit="1" customWidth="1"/>
    <col min="2575" max="2816" width="9.140625" style="1"/>
    <col min="2817" max="2817" width="20.85546875" style="1" customWidth="1"/>
    <col min="2818" max="2818" width="35.140625" style="1" bestFit="1" customWidth="1"/>
    <col min="2819" max="2819" width="27.7109375" style="1" bestFit="1" customWidth="1"/>
    <col min="2820" max="2820" width="30.42578125" style="1" bestFit="1" customWidth="1"/>
    <col min="2821" max="2821" width="19.5703125" style="1" bestFit="1" customWidth="1"/>
    <col min="2822" max="2822" width="24.5703125" style="1" bestFit="1" customWidth="1"/>
    <col min="2823" max="2823" width="32.28515625" style="1" bestFit="1" customWidth="1"/>
    <col min="2824" max="2824" width="18.140625" style="1" bestFit="1" customWidth="1"/>
    <col min="2825" max="2825" width="7.5703125" style="1" bestFit="1" customWidth="1"/>
    <col min="2826" max="2826" width="4.7109375" style="1" bestFit="1" customWidth="1"/>
    <col min="2827" max="2827" width="35.140625" style="1" bestFit="1" customWidth="1"/>
    <col min="2828" max="2828" width="15.5703125" style="1" bestFit="1" customWidth="1"/>
    <col min="2829" max="2829" width="17.42578125" style="1" bestFit="1" customWidth="1"/>
    <col min="2830" max="2830" width="19" style="1" bestFit="1" customWidth="1"/>
    <col min="2831" max="3072" width="9.140625" style="1"/>
    <col min="3073" max="3073" width="20.85546875" style="1" customWidth="1"/>
    <col min="3074" max="3074" width="35.140625" style="1" bestFit="1" customWidth="1"/>
    <col min="3075" max="3075" width="27.7109375" style="1" bestFit="1" customWidth="1"/>
    <col min="3076" max="3076" width="30.42578125" style="1" bestFit="1" customWidth="1"/>
    <col min="3077" max="3077" width="19.5703125" style="1" bestFit="1" customWidth="1"/>
    <col min="3078" max="3078" width="24.5703125" style="1" bestFit="1" customWidth="1"/>
    <col min="3079" max="3079" width="32.28515625" style="1" bestFit="1" customWidth="1"/>
    <col min="3080" max="3080" width="18.140625" style="1" bestFit="1" customWidth="1"/>
    <col min="3081" max="3081" width="7.5703125" style="1" bestFit="1" customWidth="1"/>
    <col min="3082" max="3082" width="4.7109375" style="1" bestFit="1" customWidth="1"/>
    <col min="3083" max="3083" width="35.140625" style="1" bestFit="1" customWidth="1"/>
    <col min="3084" max="3084" width="15.5703125" style="1" bestFit="1" customWidth="1"/>
    <col min="3085" max="3085" width="17.42578125" style="1" bestFit="1" customWidth="1"/>
    <col min="3086" max="3086" width="19" style="1" bestFit="1" customWidth="1"/>
    <col min="3087" max="3328" width="9.140625" style="1"/>
    <col min="3329" max="3329" width="20.85546875" style="1" customWidth="1"/>
    <col min="3330" max="3330" width="35.140625" style="1" bestFit="1" customWidth="1"/>
    <col min="3331" max="3331" width="27.7109375" style="1" bestFit="1" customWidth="1"/>
    <col min="3332" max="3332" width="30.42578125" style="1" bestFit="1" customWidth="1"/>
    <col min="3333" max="3333" width="19.5703125" style="1" bestFit="1" customWidth="1"/>
    <col min="3334" max="3334" width="24.5703125" style="1" bestFit="1" customWidth="1"/>
    <col min="3335" max="3335" width="32.28515625" style="1" bestFit="1" customWidth="1"/>
    <col min="3336" max="3336" width="18.140625" style="1" bestFit="1" customWidth="1"/>
    <col min="3337" max="3337" width="7.5703125" style="1" bestFit="1" customWidth="1"/>
    <col min="3338" max="3338" width="4.7109375" style="1" bestFit="1" customWidth="1"/>
    <col min="3339" max="3339" width="35.140625" style="1" bestFit="1" customWidth="1"/>
    <col min="3340" max="3340" width="15.5703125" style="1" bestFit="1" customWidth="1"/>
    <col min="3341" max="3341" width="17.42578125" style="1" bestFit="1" customWidth="1"/>
    <col min="3342" max="3342" width="19" style="1" bestFit="1" customWidth="1"/>
    <col min="3343" max="3584" width="9.140625" style="1"/>
    <col min="3585" max="3585" width="20.85546875" style="1" customWidth="1"/>
    <col min="3586" max="3586" width="35.140625" style="1" bestFit="1" customWidth="1"/>
    <col min="3587" max="3587" width="27.7109375" style="1" bestFit="1" customWidth="1"/>
    <col min="3588" max="3588" width="30.42578125" style="1" bestFit="1" customWidth="1"/>
    <col min="3589" max="3589" width="19.5703125" style="1" bestFit="1" customWidth="1"/>
    <col min="3590" max="3590" width="24.5703125" style="1" bestFit="1" customWidth="1"/>
    <col min="3591" max="3591" width="32.28515625" style="1" bestFit="1" customWidth="1"/>
    <col min="3592" max="3592" width="18.140625" style="1" bestFit="1" customWidth="1"/>
    <col min="3593" max="3593" width="7.5703125" style="1" bestFit="1" customWidth="1"/>
    <col min="3594" max="3594" width="4.7109375" style="1" bestFit="1" customWidth="1"/>
    <col min="3595" max="3595" width="35.140625" style="1" bestFit="1" customWidth="1"/>
    <col min="3596" max="3596" width="15.5703125" style="1" bestFit="1" customWidth="1"/>
    <col min="3597" max="3597" width="17.42578125" style="1" bestFit="1" customWidth="1"/>
    <col min="3598" max="3598" width="19" style="1" bestFit="1" customWidth="1"/>
    <col min="3599" max="3840" width="9.140625" style="1"/>
    <col min="3841" max="3841" width="20.85546875" style="1" customWidth="1"/>
    <col min="3842" max="3842" width="35.140625" style="1" bestFit="1" customWidth="1"/>
    <col min="3843" max="3843" width="27.7109375" style="1" bestFit="1" customWidth="1"/>
    <col min="3844" max="3844" width="30.42578125" style="1" bestFit="1" customWidth="1"/>
    <col min="3845" max="3845" width="19.5703125" style="1" bestFit="1" customWidth="1"/>
    <col min="3846" max="3846" width="24.5703125" style="1" bestFit="1" customWidth="1"/>
    <col min="3847" max="3847" width="32.28515625" style="1" bestFit="1" customWidth="1"/>
    <col min="3848" max="3848" width="18.140625" style="1" bestFit="1" customWidth="1"/>
    <col min="3849" max="3849" width="7.5703125" style="1" bestFit="1" customWidth="1"/>
    <col min="3850" max="3850" width="4.7109375" style="1" bestFit="1" customWidth="1"/>
    <col min="3851" max="3851" width="35.140625" style="1" bestFit="1" customWidth="1"/>
    <col min="3852" max="3852" width="15.5703125" style="1" bestFit="1" customWidth="1"/>
    <col min="3853" max="3853" width="17.42578125" style="1" bestFit="1" customWidth="1"/>
    <col min="3854" max="3854" width="19" style="1" bestFit="1" customWidth="1"/>
    <col min="3855" max="4096" width="9.140625" style="1"/>
    <col min="4097" max="4097" width="20.85546875" style="1" customWidth="1"/>
    <col min="4098" max="4098" width="35.140625" style="1" bestFit="1" customWidth="1"/>
    <col min="4099" max="4099" width="27.7109375" style="1" bestFit="1" customWidth="1"/>
    <col min="4100" max="4100" width="30.42578125" style="1" bestFit="1" customWidth="1"/>
    <col min="4101" max="4101" width="19.5703125" style="1" bestFit="1" customWidth="1"/>
    <col min="4102" max="4102" width="24.5703125" style="1" bestFit="1" customWidth="1"/>
    <col min="4103" max="4103" width="32.28515625" style="1" bestFit="1" customWidth="1"/>
    <col min="4104" max="4104" width="18.140625" style="1" bestFit="1" customWidth="1"/>
    <col min="4105" max="4105" width="7.5703125" style="1" bestFit="1" customWidth="1"/>
    <col min="4106" max="4106" width="4.7109375" style="1" bestFit="1" customWidth="1"/>
    <col min="4107" max="4107" width="35.140625" style="1" bestFit="1" customWidth="1"/>
    <col min="4108" max="4108" width="15.5703125" style="1" bestFit="1" customWidth="1"/>
    <col min="4109" max="4109" width="17.42578125" style="1" bestFit="1" customWidth="1"/>
    <col min="4110" max="4110" width="19" style="1" bestFit="1" customWidth="1"/>
    <col min="4111" max="4352" width="9.140625" style="1"/>
    <col min="4353" max="4353" width="20.85546875" style="1" customWidth="1"/>
    <col min="4354" max="4354" width="35.140625" style="1" bestFit="1" customWidth="1"/>
    <col min="4355" max="4355" width="27.7109375" style="1" bestFit="1" customWidth="1"/>
    <col min="4356" max="4356" width="30.42578125" style="1" bestFit="1" customWidth="1"/>
    <col min="4357" max="4357" width="19.5703125" style="1" bestFit="1" customWidth="1"/>
    <col min="4358" max="4358" width="24.5703125" style="1" bestFit="1" customWidth="1"/>
    <col min="4359" max="4359" width="32.28515625" style="1" bestFit="1" customWidth="1"/>
    <col min="4360" max="4360" width="18.140625" style="1" bestFit="1" customWidth="1"/>
    <col min="4361" max="4361" width="7.5703125" style="1" bestFit="1" customWidth="1"/>
    <col min="4362" max="4362" width="4.7109375" style="1" bestFit="1" customWidth="1"/>
    <col min="4363" max="4363" width="35.140625" style="1" bestFit="1" customWidth="1"/>
    <col min="4364" max="4364" width="15.5703125" style="1" bestFit="1" customWidth="1"/>
    <col min="4365" max="4365" width="17.42578125" style="1" bestFit="1" customWidth="1"/>
    <col min="4366" max="4366" width="19" style="1" bestFit="1" customWidth="1"/>
    <col min="4367" max="4608" width="9.140625" style="1"/>
    <col min="4609" max="4609" width="20.85546875" style="1" customWidth="1"/>
    <col min="4610" max="4610" width="35.140625" style="1" bestFit="1" customWidth="1"/>
    <col min="4611" max="4611" width="27.7109375" style="1" bestFit="1" customWidth="1"/>
    <col min="4612" max="4612" width="30.42578125" style="1" bestFit="1" customWidth="1"/>
    <col min="4613" max="4613" width="19.5703125" style="1" bestFit="1" customWidth="1"/>
    <col min="4614" max="4614" width="24.5703125" style="1" bestFit="1" customWidth="1"/>
    <col min="4615" max="4615" width="32.28515625" style="1" bestFit="1" customWidth="1"/>
    <col min="4616" max="4616" width="18.140625" style="1" bestFit="1" customWidth="1"/>
    <col min="4617" max="4617" width="7.5703125" style="1" bestFit="1" customWidth="1"/>
    <col min="4618" max="4618" width="4.7109375" style="1" bestFit="1" customWidth="1"/>
    <col min="4619" max="4619" width="35.140625" style="1" bestFit="1" customWidth="1"/>
    <col min="4620" max="4620" width="15.5703125" style="1" bestFit="1" customWidth="1"/>
    <col min="4621" max="4621" width="17.42578125" style="1" bestFit="1" customWidth="1"/>
    <col min="4622" max="4622" width="19" style="1" bestFit="1" customWidth="1"/>
    <col min="4623" max="4864" width="9.140625" style="1"/>
    <col min="4865" max="4865" width="20.85546875" style="1" customWidth="1"/>
    <col min="4866" max="4866" width="35.140625" style="1" bestFit="1" customWidth="1"/>
    <col min="4867" max="4867" width="27.7109375" style="1" bestFit="1" customWidth="1"/>
    <col min="4868" max="4868" width="30.42578125" style="1" bestFit="1" customWidth="1"/>
    <col min="4869" max="4869" width="19.5703125" style="1" bestFit="1" customWidth="1"/>
    <col min="4870" max="4870" width="24.5703125" style="1" bestFit="1" customWidth="1"/>
    <col min="4871" max="4871" width="32.28515625" style="1" bestFit="1" customWidth="1"/>
    <col min="4872" max="4872" width="18.140625" style="1" bestFit="1" customWidth="1"/>
    <col min="4873" max="4873" width="7.5703125" style="1" bestFit="1" customWidth="1"/>
    <col min="4874" max="4874" width="4.7109375" style="1" bestFit="1" customWidth="1"/>
    <col min="4875" max="4875" width="35.140625" style="1" bestFit="1" customWidth="1"/>
    <col min="4876" max="4876" width="15.5703125" style="1" bestFit="1" customWidth="1"/>
    <col min="4877" max="4877" width="17.42578125" style="1" bestFit="1" customWidth="1"/>
    <col min="4878" max="4878" width="19" style="1" bestFit="1" customWidth="1"/>
    <col min="4879" max="5120" width="9.140625" style="1"/>
    <col min="5121" max="5121" width="20.85546875" style="1" customWidth="1"/>
    <col min="5122" max="5122" width="35.140625" style="1" bestFit="1" customWidth="1"/>
    <col min="5123" max="5123" width="27.7109375" style="1" bestFit="1" customWidth="1"/>
    <col min="5124" max="5124" width="30.42578125" style="1" bestFit="1" customWidth="1"/>
    <col min="5125" max="5125" width="19.5703125" style="1" bestFit="1" customWidth="1"/>
    <col min="5126" max="5126" width="24.5703125" style="1" bestFit="1" customWidth="1"/>
    <col min="5127" max="5127" width="32.28515625" style="1" bestFit="1" customWidth="1"/>
    <col min="5128" max="5128" width="18.140625" style="1" bestFit="1" customWidth="1"/>
    <col min="5129" max="5129" width="7.5703125" style="1" bestFit="1" customWidth="1"/>
    <col min="5130" max="5130" width="4.7109375" style="1" bestFit="1" customWidth="1"/>
    <col min="5131" max="5131" width="35.140625" style="1" bestFit="1" customWidth="1"/>
    <col min="5132" max="5132" width="15.5703125" style="1" bestFit="1" customWidth="1"/>
    <col min="5133" max="5133" width="17.42578125" style="1" bestFit="1" customWidth="1"/>
    <col min="5134" max="5134" width="19" style="1" bestFit="1" customWidth="1"/>
    <col min="5135" max="5376" width="9.140625" style="1"/>
    <col min="5377" max="5377" width="20.85546875" style="1" customWidth="1"/>
    <col min="5378" max="5378" width="35.140625" style="1" bestFit="1" customWidth="1"/>
    <col min="5379" max="5379" width="27.7109375" style="1" bestFit="1" customWidth="1"/>
    <col min="5380" max="5380" width="30.42578125" style="1" bestFit="1" customWidth="1"/>
    <col min="5381" max="5381" width="19.5703125" style="1" bestFit="1" customWidth="1"/>
    <col min="5382" max="5382" width="24.5703125" style="1" bestFit="1" customWidth="1"/>
    <col min="5383" max="5383" width="32.28515625" style="1" bestFit="1" customWidth="1"/>
    <col min="5384" max="5384" width="18.140625" style="1" bestFit="1" customWidth="1"/>
    <col min="5385" max="5385" width="7.5703125" style="1" bestFit="1" customWidth="1"/>
    <col min="5386" max="5386" width="4.7109375" style="1" bestFit="1" customWidth="1"/>
    <col min="5387" max="5387" width="35.140625" style="1" bestFit="1" customWidth="1"/>
    <col min="5388" max="5388" width="15.5703125" style="1" bestFit="1" customWidth="1"/>
    <col min="5389" max="5389" width="17.42578125" style="1" bestFit="1" customWidth="1"/>
    <col min="5390" max="5390" width="19" style="1" bestFit="1" customWidth="1"/>
    <col min="5391" max="5632" width="9.140625" style="1"/>
    <col min="5633" max="5633" width="20.85546875" style="1" customWidth="1"/>
    <col min="5634" max="5634" width="35.140625" style="1" bestFit="1" customWidth="1"/>
    <col min="5635" max="5635" width="27.7109375" style="1" bestFit="1" customWidth="1"/>
    <col min="5636" max="5636" width="30.42578125" style="1" bestFit="1" customWidth="1"/>
    <col min="5637" max="5637" width="19.5703125" style="1" bestFit="1" customWidth="1"/>
    <col min="5638" max="5638" width="24.5703125" style="1" bestFit="1" customWidth="1"/>
    <col min="5639" max="5639" width="32.28515625" style="1" bestFit="1" customWidth="1"/>
    <col min="5640" max="5640" width="18.140625" style="1" bestFit="1" customWidth="1"/>
    <col min="5641" max="5641" width="7.5703125" style="1" bestFit="1" customWidth="1"/>
    <col min="5642" max="5642" width="4.7109375" style="1" bestFit="1" customWidth="1"/>
    <col min="5643" max="5643" width="35.140625" style="1" bestFit="1" customWidth="1"/>
    <col min="5644" max="5644" width="15.5703125" style="1" bestFit="1" customWidth="1"/>
    <col min="5645" max="5645" width="17.42578125" style="1" bestFit="1" customWidth="1"/>
    <col min="5646" max="5646" width="19" style="1" bestFit="1" customWidth="1"/>
    <col min="5647" max="5888" width="9.140625" style="1"/>
    <col min="5889" max="5889" width="20.85546875" style="1" customWidth="1"/>
    <col min="5890" max="5890" width="35.140625" style="1" bestFit="1" customWidth="1"/>
    <col min="5891" max="5891" width="27.7109375" style="1" bestFit="1" customWidth="1"/>
    <col min="5892" max="5892" width="30.42578125" style="1" bestFit="1" customWidth="1"/>
    <col min="5893" max="5893" width="19.5703125" style="1" bestFit="1" customWidth="1"/>
    <col min="5894" max="5894" width="24.5703125" style="1" bestFit="1" customWidth="1"/>
    <col min="5895" max="5895" width="32.28515625" style="1" bestFit="1" customWidth="1"/>
    <col min="5896" max="5896" width="18.140625" style="1" bestFit="1" customWidth="1"/>
    <col min="5897" max="5897" width="7.5703125" style="1" bestFit="1" customWidth="1"/>
    <col min="5898" max="5898" width="4.7109375" style="1" bestFit="1" customWidth="1"/>
    <col min="5899" max="5899" width="35.140625" style="1" bestFit="1" customWidth="1"/>
    <col min="5900" max="5900" width="15.5703125" style="1" bestFit="1" customWidth="1"/>
    <col min="5901" max="5901" width="17.42578125" style="1" bestFit="1" customWidth="1"/>
    <col min="5902" max="5902" width="19" style="1" bestFit="1" customWidth="1"/>
    <col min="5903" max="6144" width="9.140625" style="1"/>
    <col min="6145" max="6145" width="20.85546875" style="1" customWidth="1"/>
    <col min="6146" max="6146" width="35.140625" style="1" bestFit="1" customWidth="1"/>
    <col min="6147" max="6147" width="27.7109375" style="1" bestFit="1" customWidth="1"/>
    <col min="6148" max="6148" width="30.42578125" style="1" bestFit="1" customWidth="1"/>
    <col min="6149" max="6149" width="19.5703125" style="1" bestFit="1" customWidth="1"/>
    <col min="6150" max="6150" width="24.5703125" style="1" bestFit="1" customWidth="1"/>
    <col min="6151" max="6151" width="32.28515625" style="1" bestFit="1" customWidth="1"/>
    <col min="6152" max="6152" width="18.140625" style="1" bestFit="1" customWidth="1"/>
    <col min="6153" max="6153" width="7.5703125" style="1" bestFit="1" customWidth="1"/>
    <col min="6154" max="6154" width="4.7109375" style="1" bestFit="1" customWidth="1"/>
    <col min="6155" max="6155" width="35.140625" style="1" bestFit="1" customWidth="1"/>
    <col min="6156" max="6156" width="15.5703125" style="1" bestFit="1" customWidth="1"/>
    <col min="6157" max="6157" width="17.42578125" style="1" bestFit="1" customWidth="1"/>
    <col min="6158" max="6158" width="19" style="1" bestFit="1" customWidth="1"/>
    <col min="6159" max="6400" width="9.140625" style="1"/>
    <col min="6401" max="6401" width="20.85546875" style="1" customWidth="1"/>
    <col min="6402" max="6402" width="35.140625" style="1" bestFit="1" customWidth="1"/>
    <col min="6403" max="6403" width="27.7109375" style="1" bestFit="1" customWidth="1"/>
    <col min="6404" max="6404" width="30.42578125" style="1" bestFit="1" customWidth="1"/>
    <col min="6405" max="6405" width="19.5703125" style="1" bestFit="1" customWidth="1"/>
    <col min="6406" max="6406" width="24.5703125" style="1" bestFit="1" customWidth="1"/>
    <col min="6407" max="6407" width="32.28515625" style="1" bestFit="1" customWidth="1"/>
    <col min="6408" max="6408" width="18.140625" style="1" bestFit="1" customWidth="1"/>
    <col min="6409" max="6409" width="7.5703125" style="1" bestFit="1" customWidth="1"/>
    <col min="6410" max="6410" width="4.7109375" style="1" bestFit="1" customWidth="1"/>
    <col min="6411" max="6411" width="35.140625" style="1" bestFit="1" customWidth="1"/>
    <col min="6412" max="6412" width="15.5703125" style="1" bestFit="1" customWidth="1"/>
    <col min="6413" max="6413" width="17.42578125" style="1" bestFit="1" customWidth="1"/>
    <col min="6414" max="6414" width="19" style="1" bestFit="1" customWidth="1"/>
    <col min="6415" max="6656" width="9.140625" style="1"/>
    <col min="6657" max="6657" width="20.85546875" style="1" customWidth="1"/>
    <col min="6658" max="6658" width="35.140625" style="1" bestFit="1" customWidth="1"/>
    <col min="6659" max="6659" width="27.7109375" style="1" bestFit="1" customWidth="1"/>
    <col min="6660" max="6660" width="30.42578125" style="1" bestFit="1" customWidth="1"/>
    <col min="6661" max="6661" width="19.5703125" style="1" bestFit="1" customWidth="1"/>
    <col min="6662" max="6662" width="24.5703125" style="1" bestFit="1" customWidth="1"/>
    <col min="6663" max="6663" width="32.28515625" style="1" bestFit="1" customWidth="1"/>
    <col min="6664" max="6664" width="18.140625" style="1" bestFit="1" customWidth="1"/>
    <col min="6665" max="6665" width="7.5703125" style="1" bestFit="1" customWidth="1"/>
    <col min="6666" max="6666" width="4.7109375" style="1" bestFit="1" customWidth="1"/>
    <col min="6667" max="6667" width="35.140625" style="1" bestFit="1" customWidth="1"/>
    <col min="6668" max="6668" width="15.5703125" style="1" bestFit="1" customWidth="1"/>
    <col min="6669" max="6669" width="17.42578125" style="1" bestFit="1" customWidth="1"/>
    <col min="6670" max="6670" width="19" style="1" bestFit="1" customWidth="1"/>
    <col min="6671" max="6912" width="9.140625" style="1"/>
    <col min="6913" max="6913" width="20.85546875" style="1" customWidth="1"/>
    <col min="6914" max="6914" width="35.140625" style="1" bestFit="1" customWidth="1"/>
    <col min="6915" max="6915" width="27.7109375" style="1" bestFit="1" customWidth="1"/>
    <col min="6916" max="6916" width="30.42578125" style="1" bestFit="1" customWidth="1"/>
    <col min="6917" max="6917" width="19.5703125" style="1" bestFit="1" customWidth="1"/>
    <col min="6918" max="6918" width="24.5703125" style="1" bestFit="1" customWidth="1"/>
    <col min="6919" max="6919" width="32.28515625" style="1" bestFit="1" customWidth="1"/>
    <col min="6920" max="6920" width="18.140625" style="1" bestFit="1" customWidth="1"/>
    <col min="6921" max="6921" width="7.5703125" style="1" bestFit="1" customWidth="1"/>
    <col min="6922" max="6922" width="4.7109375" style="1" bestFit="1" customWidth="1"/>
    <col min="6923" max="6923" width="35.140625" style="1" bestFit="1" customWidth="1"/>
    <col min="6924" max="6924" width="15.5703125" style="1" bestFit="1" customWidth="1"/>
    <col min="6925" max="6925" width="17.42578125" style="1" bestFit="1" customWidth="1"/>
    <col min="6926" max="6926" width="19" style="1" bestFit="1" customWidth="1"/>
    <col min="6927" max="7168" width="9.140625" style="1"/>
    <col min="7169" max="7169" width="20.85546875" style="1" customWidth="1"/>
    <col min="7170" max="7170" width="35.140625" style="1" bestFit="1" customWidth="1"/>
    <col min="7171" max="7171" width="27.7109375" style="1" bestFit="1" customWidth="1"/>
    <col min="7172" max="7172" width="30.42578125" style="1" bestFit="1" customWidth="1"/>
    <col min="7173" max="7173" width="19.5703125" style="1" bestFit="1" customWidth="1"/>
    <col min="7174" max="7174" width="24.5703125" style="1" bestFit="1" customWidth="1"/>
    <col min="7175" max="7175" width="32.28515625" style="1" bestFit="1" customWidth="1"/>
    <col min="7176" max="7176" width="18.140625" style="1" bestFit="1" customWidth="1"/>
    <col min="7177" max="7177" width="7.5703125" style="1" bestFit="1" customWidth="1"/>
    <col min="7178" max="7178" width="4.7109375" style="1" bestFit="1" customWidth="1"/>
    <col min="7179" max="7179" width="35.140625" style="1" bestFit="1" customWidth="1"/>
    <col min="7180" max="7180" width="15.5703125" style="1" bestFit="1" customWidth="1"/>
    <col min="7181" max="7181" width="17.42578125" style="1" bestFit="1" customWidth="1"/>
    <col min="7182" max="7182" width="19" style="1" bestFit="1" customWidth="1"/>
    <col min="7183" max="7424" width="9.140625" style="1"/>
    <col min="7425" max="7425" width="20.85546875" style="1" customWidth="1"/>
    <col min="7426" max="7426" width="35.140625" style="1" bestFit="1" customWidth="1"/>
    <col min="7427" max="7427" width="27.7109375" style="1" bestFit="1" customWidth="1"/>
    <col min="7428" max="7428" width="30.42578125" style="1" bestFit="1" customWidth="1"/>
    <col min="7429" max="7429" width="19.5703125" style="1" bestFit="1" customWidth="1"/>
    <col min="7430" max="7430" width="24.5703125" style="1" bestFit="1" customWidth="1"/>
    <col min="7431" max="7431" width="32.28515625" style="1" bestFit="1" customWidth="1"/>
    <col min="7432" max="7432" width="18.140625" style="1" bestFit="1" customWidth="1"/>
    <col min="7433" max="7433" width="7.5703125" style="1" bestFit="1" customWidth="1"/>
    <col min="7434" max="7434" width="4.7109375" style="1" bestFit="1" customWidth="1"/>
    <col min="7435" max="7435" width="35.140625" style="1" bestFit="1" customWidth="1"/>
    <col min="7436" max="7436" width="15.5703125" style="1" bestFit="1" customWidth="1"/>
    <col min="7437" max="7437" width="17.42578125" style="1" bestFit="1" customWidth="1"/>
    <col min="7438" max="7438" width="19" style="1" bestFit="1" customWidth="1"/>
    <col min="7439" max="7680" width="9.140625" style="1"/>
    <col min="7681" max="7681" width="20.85546875" style="1" customWidth="1"/>
    <col min="7682" max="7682" width="35.140625" style="1" bestFit="1" customWidth="1"/>
    <col min="7683" max="7683" width="27.7109375" style="1" bestFit="1" customWidth="1"/>
    <col min="7684" max="7684" width="30.42578125" style="1" bestFit="1" customWidth="1"/>
    <col min="7685" max="7685" width="19.5703125" style="1" bestFit="1" customWidth="1"/>
    <col min="7686" max="7686" width="24.5703125" style="1" bestFit="1" customWidth="1"/>
    <col min="7687" max="7687" width="32.28515625" style="1" bestFit="1" customWidth="1"/>
    <col min="7688" max="7688" width="18.140625" style="1" bestFit="1" customWidth="1"/>
    <col min="7689" max="7689" width="7.5703125" style="1" bestFit="1" customWidth="1"/>
    <col min="7690" max="7690" width="4.7109375" style="1" bestFit="1" customWidth="1"/>
    <col min="7691" max="7691" width="35.140625" style="1" bestFit="1" customWidth="1"/>
    <col min="7692" max="7692" width="15.5703125" style="1" bestFit="1" customWidth="1"/>
    <col min="7693" max="7693" width="17.42578125" style="1" bestFit="1" customWidth="1"/>
    <col min="7694" max="7694" width="19" style="1" bestFit="1" customWidth="1"/>
    <col min="7695" max="7936" width="9.140625" style="1"/>
    <col min="7937" max="7937" width="20.85546875" style="1" customWidth="1"/>
    <col min="7938" max="7938" width="35.140625" style="1" bestFit="1" customWidth="1"/>
    <col min="7939" max="7939" width="27.7109375" style="1" bestFit="1" customWidth="1"/>
    <col min="7940" max="7940" width="30.42578125" style="1" bestFit="1" customWidth="1"/>
    <col min="7941" max="7941" width="19.5703125" style="1" bestFit="1" customWidth="1"/>
    <col min="7942" max="7942" width="24.5703125" style="1" bestFit="1" customWidth="1"/>
    <col min="7943" max="7943" width="32.28515625" style="1" bestFit="1" customWidth="1"/>
    <col min="7944" max="7944" width="18.140625" style="1" bestFit="1" customWidth="1"/>
    <col min="7945" max="7945" width="7.5703125" style="1" bestFit="1" customWidth="1"/>
    <col min="7946" max="7946" width="4.7109375" style="1" bestFit="1" customWidth="1"/>
    <col min="7947" max="7947" width="35.140625" style="1" bestFit="1" customWidth="1"/>
    <col min="7948" max="7948" width="15.5703125" style="1" bestFit="1" customWidth="1"/>
    <col min="7949" max="7949" width="17.42578125" style="1" bestFit="1" customWidth="1"/>
    <col min="7950" max="7950" width="19" style="1" bestFit="1" customWidth="1"/>
    <col min="7951" max="8192" width="9.140625" style="1"/>
    <col min="8193" max="8193" width="20.85546875" style="1" customWidth="1"/>
    <col min="8194" max="8194" width="35.140625" style="1" bestFit="1" customWidth="1"/>
    <col min="8195" max="8195" width="27.7109375" style="1" bestFit="1" customWidth="1"/>
    <col min="8196" max="8196" width="30.42578125" style="1" bestFit="1" customWidth="1"/>
    <col min="8197" max="8197" width="19.5703125" style="1" bestFit="1" customWidth="1"/>
    <col min="8198" max="8198" width="24.5703125" style="1" bestFit="1" customWidth="1"/>
    <col min="8199" max="8199" width="32.28515625" style="1" bestFit="1" customWidth="1"/>
    <col min="8200" max="8200" width="18.140625" style="1" bestFit="1" customWidth="1"/>
    <col min="8201" max="8201" width="7.5703125" style="1" bestFit="1" customWidth="1"/>
    <col min="8202" max="8202" width="4.7109375" style="1" bestFit="1" customWidth="1"/>
    <col min="8203" max="8203" width="35.140625" style="1" bestFit="1" customWidth="1"/>
    <col min="8204" max="8204" width="15.5703125" style="1" bestFit="1" customWidth="1"/>
    <col min="8205" max="8205" width="17.42578125" style="1" bestFit="1" customWidth="1"/>
    <col min="8206" max="8206" width="19" style="1" bestFit="1" customWidth="1"/>
    <col min="8207" max="8448" width="9.140625" style="1"/>
    <col min="8449" max="8449" width="20.85546875" style="1" customWidth="1"/>
    <col min="8450" max="8450" width="35.140625" style="1" bestFit="1" customWidth="1"/>
    <col min="8451" max="8451" width="27.7109375" style="1" bestFit="1" customWidth="1"/>
    <col min="8452" max="8452" width="30.42578125" style="1" bestFit="1" customWidth="1"/>
    <col min="8453" max="8453" width="19.5703125" style="1" bestFit="1" customWidth="1"/>
    <col min="8454" max="8454" width="24.5703125" style="1" bestFit="1" customWidth="1"/>
    <col min="8455" max="8455" width="32.28515625" style="1" bestFit="1" customWidth="1"/>
    <col min="8456" max="8456" width="18.140625" style="1" bestFit="1" customWidth="1"/>
    <col min="8457" max="8457" width="7.5703125" style="1" bestFit="1" customWidth="1"/>
    <col min="8458" max="8458" width="4.7109375" style="1" bestFit="1" customWidth="1"/>
    <col min="8459" max="8459" width="35.140625" style="1" bestFit="1" customWidth="1"/>
    <col min="8460" max="8460" width="15.5703125" style="1" bestFit="1" customWidth="1"/>
    <col min="8461" max="8461" width="17.42578125" style="1" bestFit="1" customWidth="1"/>
    <col min="8462" max="8462" width="19" style="1" bestFit="1" customWidth="1"/>
    <col min="8463" max="8704" width="9.140625" style="1"/>
    <col min="8705" max="8705" width="20.85546875" style="1" customWidth="1"/>
    <col min="8706" max="8706" width="35.140625" style="1" bestFit="1" customWidth="1"/>
    <col min="8707" max="8707" width="27.7109375" style="1" bestFit="1" customWidth="1"/>
    <col min="8708" max="8708" width="30.42578125" style="1" bestFit="1" customWidth="1"/>
    <col min="8709" max="8709" width="19.5703125" style="1" bestFit="1" customWidth="1"/>
    <col min="8710" max="8710" width="24.5703125" style="1" bestFit="1" customWidth="1"/>
    <col min="8711" max="8711" width="32.28515625" style="1" bestFit="1" customWidth="1"/>
    <col min="8712" max="8712" width="18.140625" style="1" bestFit="1" customWidth="1"/>
    <col min="8713" max="8713" width="7.5703125" style="1" bestFit="1" customWidth="1"/>
    <col min="8714" max="8714" width="4.7109375" style="1" bestFit="1" customWidth="1"/>
    <col min="8715" max="8715" width="35.140625" style="1" bestFit="1" customWidth="1"/>
    <col min="8716" max="8716" width="15.5703125" style="1" bestFit="1" customWidth="1"/>
    <col min="8717" max="8717" width="17.42578125" style="1" bestFit="1" customWidth="1"/>
    <col min="8718" max="8718" width="19" style="1" bestFit="1" customWidth="1"/>
    <col min="8719" max="8960" width="9.140625" style="1"/>
    <col min="8961" max="8961" width="20.85546875" style="1" customWidth="1"/>
    <col min="8962" max="8962" width="35.140625" style="1" bestFit="1" customWidth="1"/>
    <col min="8963" max="8963" width="27.7109375" style="1" bestFit="1" customWidth="1"/>
    <col min="8964" max="8964" width="30.42578125" style="1" bestFit="1" customWidth="1"/>
    <col min="8965" max="8965" width="19.5703125" style="1" bestFit="1" customWidth="1"/>
    <col min="8966" max="8966" width="24.5703125" style="1" bestFit="1" customWidth="1"/>
    <col min="8967" max="8967" width="32.28515625" style="1" bestFit="1" customWidth="1"/>
    <col min="8968" max="8968" width="18.140625" style="1" bestFit="1" customWidth="1"/>
    <col min="8969" max="8969" width="7.5703125" style="1" bestFit="1" customWidth="1"/>
    <col min="8970" max="8970" width="4.7109375" style="1" bestFit="1" customWidth="1"/>
    <col min="8971" max="8971" width="35.140625" style="1" bestFit="1" customWidth="1"/>
    <col min="8972" max="8972" width="15.5703125" style="1" bestFit="1" customWidth="1"/>
    <col min="8973" max="8973" width="17.42578125" style="1" bestFit="1" customWidth="1"/>
    <col min="8974" max="8974" width="19" style="1" bestFit="1" customWidth="1"/>
    <col min="8975" max="9216" width="9.140625" style="1"/>
    <col min="9217" max="9217" width="20.85546875" style="1" customWidth="1"/>
    <col min="9218" max="9218" width="35.140625" style="1" bestFit="1" customWidth="1"/>
    <col min="9219" max="9219" width="27.7109375" style="1" bestFit="1" customWidth="1"/>
    <col min="9220" max="9220" width="30.42578125" style="1" bestFit="1" customWidth="1"/>
    <col min="9221" max="9221" width="19.5703125" style="1" bestFit="1" customWidth="1"/>
    <col min="9222" max="9222" width="24.5703125" style="1" bestFit="1" customWidth="1"/>
    <col min="9223" max="9223" width="32.28515625" style="1" bestFit="1" customWidth="1"/>
    <col min="9224" max="9224" width="18.140625" style="1" bestFit="1" customWidth="1"/>
    <col min="9225" max="9225" width="7.5703125" style="1" bestFit="1" customWidth="1"/>
    <col min="9226" max="9226" width="4.7109375" style="1" bestFit="1" customWidth="1"/>
    <col min="9227" max="9227" width="35.140625" style="1" bestFit="1" customWidth="1"/>
    <col min="9228" max="9228" width="15.5703125" style="1" bestFit="1" customWidth="1"/>
    <col min="9229" max="9229" width="17.42578125" style="1" bestFit="1" customWidth="1"/>
    <col min="9230" max="9230" width="19" style="1" bestFit="1" customWidth="1"/>
    <col min="9231" max="9472" width="9.140625" style="1"/>
    <col min="9473" max="9473" width="20.85546875" style="1" customWidth="1"/>
    <col min="9474" max="9474" width="35.140625" style="1" bestFit="1" customWidth="1"/>
    <col min="9475" max="9475" width="27.7109375" style="1" bestFit="1" customWidth="1"/>
    <col min="9476" max="9476" width="30.42578125" style="1" bestFit="1" customWidth="1"/>
    <col min="9477" max="9477" width="19.5703125" style="1" bestFit="1" customWidth="1"/>
    <col min="9478" max="9478" width="24.5703125" style="1" bestFit="1" customWidth="1"/>
    <col min="9479" max="9479" width="32.28515625" style="1" bestFit="1" customWidth="1"/>
    <col min="9480" max="9480" width="18.140625" style="1" bestFit="1" customWidth="1"/>
    <col min="9481" max="9481" width="7.5703125" style="1" bestFit="1" customWidth="1"/>
    <col min="9482" max="9482" width="4.7109375" style="1" bestFit="1" customWidth="1"/>
    <col min="9483" max="9483" width="35.140625" style="1" bestFit="1" customWidth="1"/>
    <col min="9484" max="9484" width="15.5703125" style="1" bestFit="1" customWidth="1"/>
    <col min="9485" max="9485" width="17.42578125" style="1" bestFit="1" customWidth="1"/>
    <col min="9486" max="9486" width="19" style="1" bestFit="1" customWidth="1"/>
    <col min="9487" max="9728" width="9.140625" style="1"/>
    <col min="9729" max="9729" width="20.85546875" style="1" customWidth="1"/>
    <col min="9730" max="9730" width="35.140625" style="1" bestFit="1" customWidth="1"/>
    <col min="9731" max="9731" width="27.7109375" style="1" bestFit="1" customWidth="1"/>
    <col min="9732" max="9732" width="30.42578125" style="1" bestFit="1" customWidth="1"/>
    <col min="9733" max="9733" width="19.5703125" style="1" bestFit="1" customWidth="1"/>
    <col min="9734" max="9734" width="24.5703125" style="1" bestFit="1" customWidth="1"/>
    <col min="9735" max="9735" width="32.28515625" style="1" bestFit="1" customWidth="1"/>
    <col min="9736" max="9736" width="18.140625" style="1" bestFit="1" customWidth="1"/>
    <col min="9737" max="9737" width="7.5703125" style="1" bestFit="1" customWidth="1"/>
    <col min="9738" max="9738" width="4.7109375" style="1" bestFit="1" customWidth="1"/>
    <col min="9739" max="9739" width="35.140625" style="1" bestFit="1" customWidth="1"/>
    <col min="9740" max="9740" width="15.5703125" style="1" bestFit="1" customWidth="1"/>
    <col min="9741" max="9741" width="17.42578125" style="1" bestFit="1" customWidth="1"/>
    <col min="9742" max="9742" width="19" style="1" bestFit="1" customWidth="1"/>
    <col min="9743" max="9984" width="9.140625" style="1"/>
    <col min="9985" max="9985" width="20.85546875" style="1" customWidth="1"/>
    <col min="9986" max="9986" width="35.140625" style="1" bestFit="1" customWidth="1"/>
    <col min="9987" max="9987" width="27.7109375" style="1" bestFit="1" customWidth="1"/>
    <col min="9988" max="9988" width="30.42578125" style="1" bestFit="1" customWidth="1"/>
    <col min="9989" max="9989" width="19.5703125" style="1" bestFit="1" customWidth="1"/>
    <col min="9990" max="9990" width="24.5703125" style="1" bestFit="1" customWidth="1"/>
    <col min="9991" max="9991" width="32.28515625" style="1" bestFit="1" customWidth="1"/>
    <col min="9992" max="9992" width="18.140625" style="1" bestFit="1" customWidth="1"/>
    <col min="9993" max="9993" width="7.5703125" style="1" bestFit="1" customWidth="1"/>
    <col min="9994" max="9994" width="4.7109375" style="1" bestFit="1" customWidth="1"/>
    <col min="9995" max="9995" width="35.140625" style="1" bestFit="1" customWidth="1"/>
    <col min="9996" max="9996" width="15.5703125" style="1" bestFit="1" customWidth="1"/>
    <col min="9997" max="9997" width="17.42578125" style="1" bestFit="1" customWidth="1"/>
    <col min="9998" max="9998" width="19" style="1" bestFit="1" customWidth="1"/>
    <col min="9999" max="10240" width="9.140625" style="1"/>
    <col min="10241" max="10241" width="20.85546875" style="1" customWidth="1"/>
    <col min="10242" max="10242" width="35.140625" style="1" bestFit="1" customWidth="1"/>
    <col min="10243" max="10243" width="27.7109375" style="1" bestFit="1" customWidth="1"/>
    <col min="10244" max="10244" width="30.42578125" style="1" bestFit="1" customWidth="1"/>
    <col min="10245" max="10245" width="19.5703125" style="1" bestFit="1" customWidth="1"/>
    <col min="10246" max="10246" width="24.5703125" style="1" bestFit="1" customWidth="1"/>
    <col min="10247" max="10247" width="32.28515625" style="1" bestFit="1" customWidth="1"/>
    <col min="10248" max="10248" width="18.140625" style="1" bestFit="1" customWidth="1"/>
    <col min="10249" max="10249" width="7.5703125" style="1" bestFit="1" customWidth="1"/>
    <col min="10250" max="10250" width="4.7109375" style="1" bestFit="1" customWidth="1"/>
    <col min="10251" max="10251" width="35.140625" style="1" bestFit="1" customWidth="1"/>
    <col min="10252" max="10252" width="15.5703125" style="1" bestFit="1" customWidth="1"/>
    <col min="10253" max="10253" width="17.42578125" style="1" bestFit="1" customWidth="1"/>
    <col min="10254" max="10254" width="19" style="1" bestFit="1" customWidth="1"/>
    <col min="10255" max="10496" width="9.140625" style="1"/>
    <col min="10497" max="10497" width="20.85546875" style="1" customWidth="1"/>
    <col min="10498" max="10498" width="35.140625" style="1" bestFit="1" customWidth="1"/>
    <col min="10499" max="10499" width="27.7109375" style="1" bestFit="1" customWidth="1"/>
    <col min="10500" max="10500" width="30.42578125" style="1" bestFit="1" customWidth="1"/>
    <col min="10501" max="10501" width="19.5703125" style="1" bestFit="1" customWidth="1"/>
    <col min="10502" max="10502" width="24.5703125" style="1" bestFit="1" customWidth="1"/>
    <col min="10503" max="10503" width="32.28515625" style="1" bestFit="1" customWidth="1"/>
    <col min="10504" max="10504" width="18.140625" style="1" bestFit="1" customWidth="1"/>
    <col min="10505" max="10505" width="7.5703125" style="1" bestFit="1" customWidth="1"/>
    <col min="10506" max="10506" width="4.7109375" style="1" bestFit="1" customWidth="1"/>
    <col min="10507" max="10507" width="35.140625" style="1" bestFit="1" customWidth="1"/>
    <col min="10508" max="10508" width="15.5703125" style="1" bestFit="1" customWidth="1"/>
    <col min="10509" max="10509" width="17.42578125" style="1" bestFit="1" customWidth="1"/>
    <col min="10510" max="10510" width="19" style="1" bestFit="1" customWidth="1"/>
    <col min="10511" max="10752" width="9.140625" style="1"/>
    <col min="10753" max="10753" width="20.85546875" style="1" customWidth="1"/>
    <col min="10754" max="10754" width="35.140625" style="1" bestFit="1" customWidth="1"/>
    <col min="10755" max="10755" width="27.7109375" style="1" bestFit="1" customWidth="1"/>
    <col min="10756" max="10756" width="30.42578125" style="1" bestFit="1" customWidth="1"/>
    <col min="10757" max="10757" width="19.5703125" style="1" bestFit="1" customWidth="1"/>
    <col min="10758" max="10758" width="24.5703125" style="1" bestFit="1" customWidth="1"/>
    <col min="10759" max="10759" width="32.28515625" style="1" bestFit="1" customWidth="1"/>
    <col min="10760" max="10760" width="18.140625" style="1" bestFit="1" customWidth="1"/>
    <col min="10761" max="10761" width="7.5703125" style="1" bestFit="1" customWidth="1"/>
    <col min="10762" max="10762" width="4.7109375" style="1" bestFit="1" customWidth="1"/>
    <col min="10763" max="10763" width="35.140625" style="1" bestFit="1" customWidth="1"/>
    <col min="10764" max="10764" width="15.5703125" style="1" bestFit="1" customWidth="1"/>
    <col min="10765" max="10765" width="17.42578125" style="1" bestFit="1" customWidth="1"/>
    <col min="10766" max="10766" width="19" style="1" bestFit="1" customWidth="1"/>
    <col min="10767" max="11008" width="9.140625" style="1"/>
    <col min="11009" max="11009" width="20.85546875" style="1" customWidth="1"/>
    <col min="11010" max="11010" width="35.140625" style="1" bestFit="1" customWidth="1"/>
    <col min="11011" max="11011" width="27.7109375" style="1" bestFit="1" customWidth="1"/>
    <col min="11012" max="11012" width="30.42578125" style="1" bestFit="1" customWidth="1"/>
    <col min="11013" max="11013" width="19.5703125" style="1" bestFit="1" customWidth="1"/>
    <col min="11014" max="11014" width="24.5703125" style="1" bestFit="1" customWidth="1"/>
    <col min="11015" max="11015" width="32.28515625" style="1" bestFit="1" customWidth="1"/>
    <col min="11016" max="11016" width="18.140625" style="1" bestFit="1" customWidth="1"/>
    <col min="11017" max="11017" width="7.5703125" style="1" bestFit="1" customWidth="1"/>
    <col min="11018" max="11018" width="4.7109375" style="1" bestFit="1" customWidth="1"/>
    <col min="11019" max="11019" width="35.140625" style="1" bestFit="1" customWidth="1"/>
    <col min="11020" max="11020" width="15.5703125" style="1" bestFit="1" customWidth="1"/>
    <col min="11021" max="11021" width="17.42578125" style="1" bestFit="1" customWidth="1"/>
    <col min="11022" max="11022" width="19" style="1" bestFit="1" customWidth="1"/>
    <col min="11023" max="11264" width="9.140625" style="1"/>
    <col min="11265" max="11265" width="20.85546875" style="1" customWidth="1"/>
    <col min="11266" max="11266" width="35.140625" style="1" bestFit="1" customWidth="1"/>
    <col min="11267" max="11267" width="27.7109375" style="1" bestFit="1" customWidth="1"/>
    <col min="11268" max="11268" width="30.42578125" style="1" bestFit="1" customWidth="1"/>
    <col min="11269" max="11269" width="19.5703125" style="1" bestFit="1" customWidth="1"/>
    <col min="11270" max="11270" width="24.5703125" style="1" bestFit="1" customWidth="1"/>
    <col min="11271" max="11271" width="32.28515625" style="1" bestFit="1" customWidth="1"/>
    <col min="11272" max="11272" width="18.140625" style="1" bestFit="1" customWidth="1"/>
    <col min="11273" max="11273" width="7.5703125" style="1" bestFit="1" customWidth="1"/>
    <col min="11274" max="11274" width="4.7109375" style="1" bestFit="1" customWidth="1"/>
    <col min="11275" max="11275" width="35.140625" style="1" bestFit="1" customWidth="1"/>
    <col min="11276" max="11276" width="15.5703125" style="1" bestFit="1" customWidth="1"/>
    <col min="11277" max="11277" width="17.42578125" style="1" bestFit="1" customWidth="1"/>
    <col min="11278" max="11278" width="19" style="1" bestFit="1" customWidth="1"/>
    <col min="11279" max="11520" width="9.140625" style="1"/>
    <col min="11521" max="11521" width="20.85546875" style="1" customWidth="1"/>
    <col min="11522" max="11522" width="35.140625" style="1" bestFit="1" customWidth="1"/>
    <col min="11523" max="11523" width="27.7109375" style="1" bestFit="1" customWidth="1"/>
    <col min="11524" max="11524" width="30.42578125" style="1" bestFit="1" customWidth="1"/>
    <col min="11525" max="11525" width="19.5703125" style="1" bestFit="1" customWidth="1"/>
    <col min="11526" max="11526" width="24.5703125" style="1" bestFit="1" customWidth="1"/>
    <col min="11527" max="11527" width="32.28515625" style="1" bestFit="1" customWidth="1"/>
    <col min="11528" max="11528" width="18.140625" style="1" bestFit="1" customWidth="1"/>
    <col min="11529" max="11529" width="7.5703125" style="1" bestFit="1" customWidth="1"/>
    <col min="11530" max="11530" width="4.7109375" style="1" bestFit="1" customWidth="1"/>
    <col min="11531" max="11531" width="35.140625" style="1" bestFit="1" customWidth="1"/>
    <col min="11532" max="11532" width="15.5703125" style="1" bestFit="1" customWidth="1"/>
    <col min="11533" max="11533" width="17.42578125" style="1" bestFit="1" customWidth="1"/>
    <col min="11534" max="11534" width="19" style="1" bestFit="1" customWidth="1"/>
    <col min="11535" max="11776" width="9.140625" style="1"/>
    <col min="11777" max="11777" width="20.85546875" style="1" customWidth="1"/>
    <col min="11778" max="11778" width="35.140625" style="1" bestFit="1" customWidth="1"/>
    <col min="11779" max="11779" width="27.7109375" style="1" bestFit="1" customWidth="1"/>
    <col min="11780" max="11780" width="30.42578125" style="1" bestFit="1" customWidth="1"/>
    <col min="11781" max="11781" width="19.5703125" style="1" bestFit="1" customWidth="1"/>
    <col min="11782" max="11782" width="24.5703125" style="1" bestFit="1" customWidth="1"/>
    <col min="11783" max="11783" width="32.28515625" style="1" bestFit="1" customWidth="1"/>
    <col min="11784" max="11784" width="18.140625" style="1" bestFit="1" customWidth="1"/>
    <col min="11785" max="11785" width="7.5703125" style="1" bestFit="1" customWidth="1"/>
    <col min="11786" max="11786" width="4.7109375" style="1" bestFit="1" customWidth="1"/>
    <col min="11787" max="11787" width="35.140625" style="1" bestFit="1" customWidth="1"/>
    <col min="11788" max="11788" width="15.5703125" style="1" bestFit="1" customWidth="1"/>
    <col min="11789" max="11789" width="17.42578125" style="1" bestFit="1" customWidth="1"/>
    <col min="11790" max="11790" width="19" style="1" bestFit="1" customWidth="1"/>
    <col min="11791" max="12032" width="9.140625" style="1"/>
    <col min="12033" max="12033" width="20.85546875" style="1" customWidth="1"/>
    <col min="12034" max="12034" width="35.140625" style="1" bestFit="1" customWidth="1"/>
    <col min="12035" max="12035" width="27.7109375" style="1" bestFit="1" customWidth="1"/>
    <col min="12036" max="12036" width="30.42578125" style="1" bestFit="1" customWidth="1"/>
    <col min="12037" max="12037" width="19.5703125" style="1" bestFit="1" customWidth="1"/>
    <col min="12038" max="12038" width="24.5703125" style="1" bestFit="1" customWidth="1"/>
    <col min="12039" max="12039" width="32.28515625" style="1" bestFit="1" customWidth="1"/>
    <col min="12040" max="12040" width="18.140625" style="1" bestFit="1" customWidth="1"/>
    <col min="12041" max="12041" width="7.5703125" style="1" bestFit="1" customWidth="1"/>
    <col min="12042" max="12042" width="4.7109375" style="1" bestFit="1" customWidth="1"/>
    <col min="12043" max="12043" width="35.140625" style="1" bestFit="1" customWidth="1"/>
    <col min="12044" max="12044" width="15.5703125" style="1" bestFit="1" customWidth="1"/>
    <col min="12045" max="12045" width="17.42578125" style="1" bestFit="1" customWidth="1"/>
    <col min="12046" max="12046" width="19" style="1" bestFit="1" customWidth="1"/>
    <col min="12047" max="12288" width="9.140625" style="1"/>
    <col min="12289" max="12289" width="20.85546875" style="1" customWidth="1"/>
    <col min="12290" max="12290" width="35.140625" style="1" bestFit="1" customWidth="1"/>
    <col min="12291" max="12291" width="27.7109375" style="1" bestFit="1" customWidth="1"/>
    <col min="12292" max="12292" width="30.42578125" style="1" bestFit="1" customWidth="1"/>
    <col min="12293" max="12293" width="19.5703125" style="1" bestFit="1" customWidth="1"/>
    <col min="12294" max="12294" width="24.5703125" style="1" bestFit="1" customWidth="1"/>
    <col min="12295" max="12295" width="32.28515625" style="1" bestFit="1" customWidth="1"/>
    <col min="12296" max="12296" width="18.140625" style="1" bestFit="1" customWidth="1"/>
    <col min="12297" max="12297" width="7.5703125" style="1" bestFit="1" customWidth="1"/>
    <col min="12298" max="12298" width="4.7109375" style="1" bestFit="1" customWidth="1"/>
    <col min="12299" max="12299" width="35.140625" style="1" bestFit="1" customWidth="1"/>
    <col min="12300" max="12300" width="15.5703125" style="1" bestFit="1" customWidth="1"/>
    <col min="12301" max="12301" width="17.42578125" style="1" bestFit="1" customWidth="1"/>
    <col min="12302" max="12302" width="19" style="1" bestFit="1" customWidth="1"/>
    <col min="12303" max="12544" width="9.140625" style="1"/>
    <col min="12545" max="12545" width="20.85546875" style="1" customWidth="1"/>
    <col min="12546" max="12546" width="35.140625" style="1" bestFit="1" customWidth="1"/>
    <col min="12547" max="12547" width="27.7109375" style="1" bestFit="1" customWidth="1"/>
    <col min="12548" max="12548" width="30.42578125" style="1" bestFit="1" customWidth="1"/>
    <col min="12549" max="12549" width="19.5703125" style="1" bestFit="1" customWidth="1"/>
    <col min="12550" max="12550" width="24.5703125" style="1" bestFit="1" customWidth="1"/>
    <col min="12551" max="12551" width="32.28515625" style="1" bestFit="1" customWidth="1"/>
    <col min="12552" max="12552" width="18.140625" style="1" bestFit="1" customWidth="1"/>
    <col min="12553" max="12553" width="7.5703125" style="1" bestFit="1" customWidth="1"/>
    <col min="12554" max="12554" width="4.7109375" style="1" bestFit="1" customWidth="1"/>
    <col min="12555" max="12555" width="35.140625" style="1" bestFit="1" customWidth="1"/>
    <col min="12556" max="12556" width="15.5703125" style="1" bestFit="1" customWidth="1"/>
    <col min="12557" max="12557" width="17.42578125" style="1" bestFit="1" customWidth="1"/>
    <col min="12558" max="12558" width="19" style="1" bestFit="1" customWidth="1"/>
    <col min="12559" max="12800" width="9.140625" style="1"/>
    <col min="12801" max="12801" width="20.85546875" style="1" customWidth="1"/>
    <col min="12802" max="12802" width="35.140625" style="1" bestFit="1" customWidth="1"/>
    <col min="12803" max="12803" width="27.7109375" style="1" bestFit="1" customWidth="1"/>
    <col min="12804" max="12804" width="30.42578125" style="1" bestFit="1" customWidth="1"/>
    <col min="12805" max="12805" width="19.5703125" style="1" bestFit="1" customWidth="1"/>
    <col min="12806" max="12806" width="24.5703125" style="1" bestFit="1" customWidth="1"/>
    <col min="12807" max="12807" width="32.28515625" style="1" bestFit="1" customWidth="1"/>
    <col min="12808" max="12808" width="18.140625" style="1" bestFit="1" customWidth="1"/>
    <col min="12809" max="12809" width="7.5703125" style="1" bestFit="1" customWidth="1"/>
    <col min="12810" max="12810" width="4.7109375" style="1" bestFit="1" customWidth="1"/>
    <col min="12811" max="12811" width="35.140625" style="1" bestFit="1" customWidth="1"/>
    <col min="12812" max="12812" width="15.5703125" style="1" bestFit="1" customWidth="1"/>
    <col min="12813" max="12813" width="17.42578125" style="1" bestFit="1" customWidth="1"/>
    <col min="12814" max="12814" width="19" style="1" bestFit="1" customWidth="1"/>
    <col min="12815" max="13056" width="9.140625" style="1"/>
    <col min="13057" max="13057" width="20.85546875" style="1" customWidth="1"/>
    <col min="13058" max="13058" width="35.140625" style="1" bestFit="1" customWidth="1"/>
    <col min="13059" max="13059" width="27.7109375" style="1" bestFit="1" customWidth="1"/>
    <col min="13060" max="13060" width="30.42578125" style="1" bestFit="1" customWidth="1"/>
    <col min="13061" max="13061" width="19.5703125" style="1" bestFit="1" customWidth="1"/>
    <col min="13062" max="13062" width="24.5703125" style="1" bestFit="1" customWidth="1"/>
    <col min="13063" max="13063" width="32.28515625" style="1" bestFit="1" customWidth="1"/>
    <col min="13064" max="13064" width="18.140625" style="1" bestFit="1" customWidth="1"/>
    <col min="13065" max="13065" width="7.5703125" style="1" bestFit="1" customWidth="1"/>
    <col min="13066" max="13066" width="4.7109375" style="1" bestFit="1" customWidth="1"/>
    <col min="13067" max="13067" width="35.140625" style="1" bestFit="1" customWidth="1"/>
    <col min="13068" max="13068" width="15.5703125" style="1" bestFit="1" customWidth="1"/>
    <col min="13069" max="13069" width="17.42578125" style="1" bestFit="1" customWidth="1"/>
    <col min="13070" max="13070" width="19" style="1" bestFit="1" customWidth="1"/>
    <col min="13071" max="13312" width="9.140625" style="1"/>
    <col min="13313" max="13313" width="20.85546875" style="1" customWidth="1"/>
    <col min="13314" max="13314" width="35.140625" style="1" bestFit="1" customWidth="1"/>
    <col min="13315" max="13315" width="27.7109375" style="1" bestFit="1" customWidth="1"/>
    <col min="13316" max="13316" width="30.42578125" style="1" bestFit="1" customWidth="1"/>
    <col min="13317" max="13317" width="19.5703125" style="1" bestFit="1" customWidth="1"/>
    <col min="13318" max="13318" width="24.5703125" style="1" bestFit="1" customWidth="1"/>
    <col min="13319" max="13319" width="32.28515625" style="1" bestFit="1" customWidth="1"/>
    <col min="13320" max="13320" width="18.140625" style="1" bestFit="1" customWidth="1"/>
    <col min="13321" max="13321" width="7.5703125" style="1" bestFit="1" customWidth="1"/>
    <col min="13322" max="13322" width="4.7109375" style="1" bestFit="1" customWidth="1"/>
    <col min="13323" max="13323" width="35.140625" style="1" bestFit="1" customWidth="1"/>
    <col min="13324" max="13324" width="15.5703125" style="1" bestFit="1" customWidth="1"/>
    <col min="13325" max="13325" width="17.42578125" style="1" bestFit="1" customWidth="1"/>
    <col min="13326" max="13326" width="19" style="1" bestFit="1" customWidth="1"/>
    <col min="13327" max="13568" width="9.140625" style="1"/>
    <col min="13569" max="13569" width="20.85546875" style="1" customWidth="1"/>
    <col min="13570" max="13570" width="35.140625" style="1" bestFit="1" customWidth="1"/>
    <col min="13571" max="13571" width="27.7109375" style="1" bestFit="1" customWidth="1"/>
    <col min="13572" max="13572" width="30.42578125" style="1" bestFit="1" customWidth="1"/>
    <col min="13573" max="13573" width="19.5703125" style="1" bestFit="1" customWidth="1"/>
    <col min="13574" max="13574" width="24.5703125" style="1" bestFit="1" customWidth="1"/>
    <col min="13575" max="13575" width="32.28515625" style="1" bestFit="1" customWidth="1"/>
    <col min="13576" max="13576" width="18.140625" style="1" bestFit="1" customWidth="1"/>
    <col min="13577" max="13577" width="7.5703125" style="1" bestFit="1" customWidth="1"/>
    <col min="13578" max="13578" width="4.7109375" style="1" bestFit="1" customWidth="1"/>
    <col min="13579" max="13579" width="35.140625" style="1" bestFit="1" customWidth="1"/>
    <col min="13580" max="13580" width="15.5703125" style="1" bestFit="1" customWidth="1"/>
    <col min="13581" max="13581" width="17.42578125" style="1" bestFit="1" customWidth="1"/>
    <col min="13582" max="13582" width="19" style="1" bestFit="1" customWidth="1"/>
    <col min="13583" max="13824" width="9.140625" style="1"/>
    <col min="13825" max="13825" width="20.85546875" style="1" customWidth="1"/>
    <col min="13826" max="13826" width="35.140625" style="1" bestFit="1" customWidth="1"/>
    <col min="13827" max="13827" width="27.7109375" style="1" bestFit="1" customWidth="1"/>
    <col min="13828" max="13828" width="30.42578125" style="1" bestFit="1" customWidth="1"/>
    <col min="13829" max="13829" width="19.5703125" style="1" bestFit="1" customWidth="1"/>
    <col min="13830" max="13830" width="24.5703125" style="1" bestFit="1" customWidth="1"/>
    <col min="13831" max="13831" width="32.28515625" style="1" bestFit="1" customWidth="1"/>
    <col min="13832" max="13832" width="18.140625" style="1" bestFit="1" customWidth="1"/>
    <col min="13833" max="13833" width="7.5703125" style="1" bestFit="1" customWidth="1"/>
    <col min="13834" max="13834" width="4.7109375" style="1" bestFit="1" customWidth="1"/>
    <col min="13835" max="13835" width="35.140625" style="1" bestFit="1" customWidth="1"/>
    <col min="13836" max="13836" width="15.5703125" style="1" bestFit="1" customWidth="1"/>
    <col min="13837" max="13837" width="17.42578125" style="1" bestFit="1" customWidth="1"/>
    <col min="13838" max="13838" width="19" style="1" bestFit="1" customWidth="1"/>
    <col min="13839" max="14080" width="9.140625" style="1"/>
    <col min="14081" max="14081" width="20.85546875" style="1" customWidth="1"/>
    <col min="14082" max="14082" width="35.140625" style="1" bestFit="1" customWidth="1"/>
    <col min="14083" max="14083" width="27.7109375" style="1" bestFit="1" customWidth="1"/>
    <col min="14084" max="14084" width="30.42578125" style="1" bestFit="1" customWidth="1"/>
    <col min="14085" max="14085" width="19.5703125" style="1" bestFit="1" customWidth="1"/>
    <col min="14086" max="14086" width="24.5703125" style="1" bestFit="1" customWidth="1"/>
    <col min="14087" max="14087" width="32.28515625" style="1" bestFit="1" customWidth="1"/>
    <col min="14088" max="14088" width="18.140625" style="1" bestFit="1" customWidth="1"/>
    <col min="14089" max="14089" width="7.5703125" style="1" bestFit="1" customWidth="1"/>
    <col min="14090" max="14090" width="4.7109375" style="1" bestFit="1" customWidth="1"/>
    <col min="14091" max="14091" width="35.140625" style="1" bestFit="1" customWidth="1"/>
    <col min="14092" max="14092" width="15.5703125" style="1" bestFit="1" customWidth="1"/>
    <col min="14093" max="14093" width="17.42578125" style="1" bestFit="1" customWidth="1"/>
    <col min="14094" max="14094" width="19" style="1" bestFit="1" customWidth="1"/>
    <col min="14095" max="14336" width="9.140625" style="1"/>
    <col min="14337" max="14337" width="20.85546875" style="1" customWidth="1"/>
    <col min="14338" max="14338" width="35.140625" style="1" bestFit="1" customWidth="1"/>
    <col min="14339" max="14339" width="27.7109375" style="1" bestFit="1" customWidth="1"/>
    <col min="14340" max="14340" width="30.42578125" style="1" bestFit="1" customWidth="1"/>
    <col min="14341" max="14341" width="19.5703125" style="1" bestFit="1" customWidth="1"/>
    <col min="14342" max="14342" width="24.5703125" style="1" bestFit="1" customWidth="1"/>
    <col min="14343" max="14343" width="32.28515625" style="1" bestFit="1" customWidth="1"/>
    <col min="14344" max="14344" width="18.140625" style="1" bestFit="1" customWidth="1"/>
    <col min="14345" max="14345" width="7.5703125" style="1" bestFit="1" customWidth="1"/>
    <col min="14346" max="14346" width="4.7109375" style="1" bestFit="1" customWidth="1"/>
    <col min="14347" max="14347" width="35.140625" style="1" bestFit="1" customWidth="1"/>
    <col min="14348" max="14348" width="15.5703125" style="1" bestFit="1" customWidth="1"/>
    <col min="14349" max="14349" width="17.42578125" style="1" bestFit="1" customWidth="1"/>
    <col min="14350" max="14350" width="19" style="1" bestFit="1" customWidth="1"/>
    <col min="14351" max="14592" width="9.140625" style="1"/>
    <col min="14593" max="14593" width="20.85546875" style="1" customWidth="1"/>
    <col min="14594" max="14594" width="35.140625" style="1" bestFit="1" customWidth="1"/>
    <col min="14595" max="14595" width="27.7109375" style="1" bestFit="1" customWidth="1"/>
    <col min="14596" max="14596" width="30.42578125" style="1" bestFit="1" customWidth="1"/>
    <col min="14597" max="14597" width="19.5703125" style="1" bestFit="1" customWidth="1"/>
    <col min="14598" max="14598" width="24.5703125" style="1" bestFit="1" customWidth="1"/>
    <col min="14599" max="14599" width="32.28515625" style="1" bestFit="1" customWidth="1"/>
    <col min="14600" max="14600" width="18.140625" style="1" bestFit="1" customWidth="1"/>
    <col min="14601" max="14601" width="7.5703125" style="1" bestFit="1" customWidth="1"/>
    <col min="14602" max="14602" width="4.7109375" style="1" bestFit="1" customWidth="1"/>
    <col min="14603" max="14603" width="35.140625" style="1" bestFit="1" customWidth="1"/>
    <col min="14604" max="14604" width="15.5703125" style="1" bestFit="1" customWidth="1"/>
    <col min="14605" max="14605" width="17.42578125" style="1" bestFit="1" customWidth="1"/>
    <col min="14606" max="14606" width="19" style="1" bestFit="1" customWidth="1"/>
    <col min="14607" max="14848" width="9.140625" style="1"/>
    <col min="14849" max="14849" width="20.85546875" style="1" customWidth="1"/>
    <col min="14850" max="14850" width="35.140625" style="1" bestFit="1" customWidth="1"/>
    <col min="14851" max="14851" width="27.7109375" style="1" bestFit="1" customWidth="1"/>
    <col min="14852" max="14852" width="30.42578125" style="1" bestFit="1" customWidth="1"/>
    <col min="14853" max="14853" width="19.5703125" style="1" bestFit="1" customWidth="1"/>
    <col min="14854" max="14854" width="24.5703125" style="1" bestFit="1" customWidth="1"/>
    <col min="14855" max="14855" width="32.28515625" style="1" bestFit="1" customWidth="1"/>
    <col min="14856" max="14856" width="18.140625" style="1" bestFit="1" customWidth="1"/>
    <col min="14857" max="14857" width="7.5703125" style="1" bestFit="1" customWidth="1"/>
    <col min="14858" max="14858" width="4.7109375" style="1" bestFit="1" customWidth="1"/>
    <col min="14859" max="14859" width="35.140625" style="1" bestFit="1" customWidth="1"/>
    <col min="14860" max="14860" width="15.5703125" style="1" bestFit="1" customWidth="1"/>
    <col min="14861" max="14861" width="17.42578125" style="1" bestFit="1" customWidth="1"/>
    <col min="14862" max="14862" width="19" style="1" bestFit="1" customWidth="1"/>
    <col min="14863" max="15104" width="9.140625" style="1"/>
    <col min="15105" max="15105" width="20.85546875" style="1" customWidth="1"/>
    <col min="15106" max="15106" width="35.140625" style="1" bestFit="1" customWidth="1"/>
    <col min="15107" max="15107" width="27.7109375" style="1" bestFit="1" customWidth="1"/>
    <col min="15108" max="15108" width="30.42578125" style="1" bestFit="1" customWidth="1"/>
    <col min="15109" max="15109" width="19.5703125" style="1" bestFit="1" customWidth="1"/>
    <col min="15110" max="15110" width="24.5703125" style="1" bestFit="1" customWidth="1"/>
    <col min="15111" max="15111" width="32.28515625" style="1" bestFit="1" customWidth="1"/>
    <col min="15112" max="15112" width="18.140625" style="1" bestFit="1" customWidth="1"/>
    <col min="15113" max="15113" width="7.5703125" style="1" bestFit="1" customWidth="1"/>
    <col min="15114" max="15114" width="4.7109375" style="1" bestFit="1" customWidth="1"/>
    <col min="15115" max="15115" width="35.140625" style="1" bestFit="1" customWidth="1"/>
    <col min="15116" max="15116" width="15.5703125" style="1" bestFit="1" customWidth="1"/>
    <col min="15117" max="15117" width="17.42578125" style="1" bestFit="1" customWidth="1"/>
    <col min="15118" max="15118" width="19" style="1" bestFit="1" customWidth="1"/>
    <col min="15119" max="15360" width="9.140625" style="1"/>
    <col min="15361" max="15361" width="20.85546875" style="1" customWidth="1"/>
    <col min="15362" max="15362" width="35.140625" style="1" bestFit="1" customWidth="1"/>
    <col min="15363" max="15363" width="27.7109375" style="1" bestFit="1" customWidth="1"/>
    <col min="15364" max="15364" width="30.42578125" style="1" bestFit="1" customWidth="1"/>
    <col min="15365" max="15365" width="19.5703125" style="1" bestFit="1" customWidth="1"/>
    <col min="15366" max="15366" width="24.5703125" style="1" bestFit="1" customWidth="1"/>
    <col min="15367" max="15367" width="32.28515625" style="1" bestFit="1" customWidth="1"/>
    <col min="15368" max="15368" width="18.140625" style="1" bestFit="1" customWidth="1"/>
    <col min="15369" max="15369" width="7.5703125" style="1" bestFit="1" customWidth="1"/>
    <col min="15370" max="15370" width="4.7109375" style="1" bestFit="1" customWidth="1"/>
    <col min="15371" max="15371" width="35.140625" style="1" bestFit="1" customWidth="1"/>
    <col min="15372" max="15372" width="15.5703125" style="1" bestFit="1" customWidth="1"/>
    <col min="15373" max="15373" width="17.42578125" style="1" bestFit="1" customWidth="1"/>
    <col min="15374" max="15374" width="19" style="1" bestFit="1" customWidth="1"/>
    <col min="15375" max="15616" width="9.140625" style="1"/>
    <col min="15617" max="15617" width="20.85546875" style="1" customWidth="1"/>
    <col min="15618" max="15618" width="35.140625" style="1" bestFit="1" customWidth="1"/>
    <col min="15619" max="15619" width="27.7109375" style="1" bestFit="1" customWidth="1"/>
    <col min="15620" max="15620" width="30.42578125" style="1" bestFit="1" customWidth="1"/>
    <col min="15621" max="15621" width="19.5703125" style="1" bestFit="1" customWidth="1"/>
    <col min="15622" max="15622" width="24.5703125" style="1" bestFit="1" customWidth="1"/>
    <col min="15623" max="15623" width="32.28515625" style="1" bestFit="1" customWidth="1"/>
    <col min="15624" max="15624" width="18.140625" style="1" bestFit="1" customWidth="1"/>
    <col min="15625" max="15625" width="7.5703125" style="1" bestFit="1" customWidth="1"/>
    <col min="15626" max="15626" width="4.7109375" style="1" bestFit="1" customWidth="1"/>
    <col min="15627" max="15627" width="35.140625" style="1" bestFit="1" customWidth="1"/>
    <col min="15628" max="15628" width="15.5703125" style="1" bestFit="1" customWidth="1"/>
    <col min="15629" max="15629" width="17.42578125" style="1" bestFit="1" customWidth="1"/>
    <col min="15630" max="15630" width="19" style="1" bestFit="1" customWidth="1"/>
    <col min="15631" max="15872" width="9.140625" style="1"/>
    <col min="15873" max="15873" width="20.85546875" style="1" customWidth="1"/>
    <col min="15874" max="15874" width="35.140625" style="1" bestFit="1" customWidth="1"/>
    <col min="15875" max="15875" width="27.7109375" style="1" bestFit="1" customWidth="1"/>
    <col min="15876" max="15876" width="30.42578125" style="1" bestFit="1" customWidth="1"/>
    <col min="15877" max="15877" width="19.5703125" style="1" bestFit="1" customWidth="1"/>
    <col min="15878" max="15878" width="24.5703125" style="1" bestFit="1" customWidth="1"/>
    <col min="15879" max="15879" width="32.28515625" style="1" bestFit="1" customWidth="1"/>
    <col min="15880" max="15880" width="18.140625" style="1" bestFit="1" customWidth="1"/>
    <col min="15881" max="15881" width="7.5703125" style="1" bestFit="1" customWidth="1"/>
    <col min="15882" max="15882" width="4.7109375" style="1" bestFit="1" customWidth="1"/>
    <col min="15883" max="15883" width="35.140625" style="1" bestFit="1" customWidth="1"/>
    <col min="15884" max="15884" width="15.5703125" style="1" bestFit="1" customWidth="1"/>
    <col min="15885" max="15885" width="17.42578125" style="1" bestFit="1" customWidth="1"/>
    <col min="15886" max="15886" width="19" style="1" bestFit="1" customWidth="1"/>
    <col min="15887" max="16128" width="9.140625" style="1"/>
    <col min="16129" max="16129" width="20.85546875" style="1" customWidth="1"/>
    <col min="16130" max="16130" width="35.140625" style="1" bestFit="1" customWidth="1"/>
    <col min="16131" max="16131" width="27.7109375" style="1" bestFit="1" customWidth="1"/>
    <col min="16132" max="16132" width="30.42578125" style="1" bestFit="1" customWidth="1"/>
    <col min="16133" max="16133" width="19.5703125" style="1" bestFit="1" customWidth="1"/>
    <col min="16134" max="16134" width="24.5703125" style="1" bestFit="1" customWidth="1"/>
    <col min="16135" max="16135" width="32.28515625" style="1" bestFit="1" customWidth="1"/>
    <col min="16136" max="16136" width="18.140625" style="1" bestFit="1" customWidth="1"/>
    <col min="16137" max="16137" width="7.5703125" style="1" bestFit="1" customWidth="1"/>
    <col min="16138" max="16138" width="4.7109375" style="1" bestFit="1" customWidth="1"/>
    <col min="16139" max="16139" width="35.140625" style="1" bestFit="1" customWidth="1"/>
    <col min="16140" max="16140" width="15.5703125" style="1" bestFit="1" customWidth="1"/>
    <col min="16141" max="16141" width="17.42578125" style="1" bestFit="1" customWidth="1"/>
    <col min="16142" max="16142" width="19" style="1" bestFit="1" customWidth="1"/>
    <col min="16143" max="16384" width="9.140625" style="1"/>
  </cols>
  <sheetData>
    <row r="1" spans="1:14" ht="42" customHeight="1" x14ac:dyDescent="0.2">
      <c r="A1" s="296" t="s">
        <v>76</v>
      </c>
      <c r="B1" s="296"/>
      <c r="C1" s="296"/>
      <c r="D1" s="296"/>
      <c r="E1" s="296"/>
      <c r="F1" s="296"/>
      <c r="G1" s="296"/>
      <c r="H1" s="296"/>
      <c r="I1" s="71"/>
    </row>
    <row r="3" spans="1:14" s="12" customFormat="1" ht="19.5" x14ac:dyDescent="0.25">
      <c r="A3" s="54" t="s">
        <v>0</v>
      </c>
      <c r="B3" s="300" t="str">
        <f>'Master Sheet'!F15</f>
        <v>Meadow View Primary</v>
      </c>
      <c r="C3" s="301"/>
      <c r="D3" s="301"/>
      <c r="E3" s="301"/>
      <c r="F3" s="8"/>
      <c r="G3" s="9"/>
      <c r="H3" s="10"/>
      <c r="I3" s="3"/>
      <c r="J3" s="3"/>
      <c r="K3" s="3"/>
      <c r="L3" s="11"/>
      <c r="M3" s="3"/>
      <c r="N3" s="3"/>
    </row>
    <row r="4" spans="1:14" s="18" customFormat="1" ht="19.5" x14ac:dyDescent="0.25">
      <c r="A4" s="55" t="s">
        <v>1</v>
      </c>
      <c r="B4" s="300" t="str">
        <f>'Master Sheet'!L15</f>
        <v>310830/1</v>
      </c>
      <c r="C4" s="301"/>
      <c r="D4" s="301"/>
      <c r="E4" s="301"/>
      <c r="F4" s="13"/>
      <c r="G4" s="14"/>
      <c r="H4" s="15"/>
      <c r="I4" s="16"/>
      <c r="J4" s="16"/>
      <c r="K4" s="16"/>
      <c r="L4" s="17"/>
      <c r="M4" s="16"/>
      <c r="N4" s="16"/>
    </row>
    <row r="5" spans="1:14" s="12" customFormat="1" ht="19.5" x14ac:dyDescent="0.25">
      <c r="A5" s="54" t="s">
        <v>90</v>
      </c>
      <c r="B5" s="302">
        <v>44029</v>
      </c>
      <c r="C5" s="301"/>
      <c r="D5" s="301"/>
      <c r="E5" s="301"/>
      <c r="F5" s="8"/>
      <c r="G5" s="9"/>
      <c r="H5" s="10"/>
      <c r="I5" s="3"/>
      <c r="J5" s="3"/>
      <c r="K5" s="3"/>
      <c r="L5" s="11"/>
      <c r="M5" s="3"/>
      <c r="N5" s="3"/>
    </row>
    <row r="6" spans="1:14" x14ac:dyDescent="0.2">
      <c r="A6" s="19"/>
      <c r="B6" s="20"/>
      <c r="C6" s="21"/>
      <c r="H6" s="22"/>
      <c r="I6" s="3"/>
      <c r="J6" s="3"/>
      <c r="K6" s="3"/>
      <c r="L6" s="11"/>
      <c r="M6" s="3"/>
      <c r="N6" s="3"/>
    </row>
    <row r="7" spans="1:14" ht="15.75" x14ac:dyDescent="0.25">
      <c r="A7" s="297" t="s">
        <v>64</v>
      </c>
      <c r="B7" s="298"/>
      <c r="C7" s="298"/>
      <c r="D7" s="298"/>
      <c r="E7" s="299"/>
      <c r="H7" s="22"/>
      <c r="I7" s="3"/>
      <c r="J7" s="3"/>
      <c r="K7" s="3"/>
      <c r="L7" s="11"/>
      <c r="M7" s="3"/>
      <c r="N7" s="3"/>
    </row>
    <row r="8" spans="1:14" s="3" customFormat="1" x14ac:dyDescent="0.2">
      <c r="A8" s="82" t="s">
        <v>63</v>
      </c>
      <c r="B8" s="82" t="s">
        <v>53</v>
      </c>
      <c r="C8" s="83" t="s">
        <v>54</v>
      </c>
      <c r="D8" s="84" t="s">
        <v>55</v>
      </c>
      <c r="E8" s="85" t="s">
        <v>56</v>
      </c>
      <c r="F8" s="11"/>
      <c r="G8" s="6"/>
      <c r="H8" s="22"/>
      <c r="L8" s="11"/>
    </row>
    <row r="9" spans="1:14" s="3" customFormat="1" x14ac:dyDescent="0.2">
      <c r="A9" s="86" t="s">
        <v>52</v>
      </c>
      <c r="B9" s="87">
        <f>846759-15605</f>
        <v>831154</v>
      </c>
      <c r="C9" s="88"/>
      <c r="D9" s="89"/>
      <c r="E9" s="90">
        <f>B9+C9+D9</f>
        <v>831154</v>
      </c>
      <c r="F9" s="11"/>
      <c r="G9" s="6"/>
      <c r="H9" s="22"/>
      <c r="L9" s="11"/>
    </row>
    <row r="10" spans="1:14" s="3" customFormat="1" x14ac:dyDescent="0.2">
      <c r="A10" s="86" t="s">
        <v>102</v>
      </c>
      <c r="B10" s="87">
        <v>0</v>
      </c>
      <c r="C10" s="88"/>
      <c r="D10" s="91"/>
      <c r="E10" s="90">
        <f t="shared" ref="E10:E18" si="0">B10+C10+D10</f>
        <v>0</v>
      </c>
      <c r="F10" s="11"/>
      <c r="G10" s="6"/>
      <c r="H10" s="22"/>
      <c r="L10" s="11"/>
    </row>
    <row r="11" spans="1:14" s="3" customFormat="1" x14ac:dyDescent="0.2">
      <c r="A11" s="86" t="s">
        <v>57</v>
      </c>
      <c r="B11" s="87">
        <v>122279</v>
      </c>
      <c r="C11" s="88"/>
      <c r="D11" s="89">
        <v>12718</v>
      </c>
      <c r="E11" s="90">
        <f t="shared" si="0"/>
        <v>134997</v>
      </c>
      <c r="F11" s="11"/>
      <c r="G11" s="6"/>
      <c r="H11" s="22"/>
      <c r="L11" s="11"/>
    </row>
    <row r="12" spans="1:14" s="3" customFormat="1" x14ac:dyDescent="0.2">
      <c r="A12" s="86" t="s">
        <v>58</v>
      </c>
      <c r="B12" s="87">
        <v>7392</v>
      </c>
      <c r="C12" s="88"/>
      <c r="D12" s="89"/>
      <c r="E12" s="90">
        <f t="shared" si="0"/>
        <v>7392</v>
      </c>
      <c r="F12" s="11"/>
      <c r="G12" s="6"/>
      <c r="H12" s="22"/>
      <c r="L12" s="11"/>
    </row>
    <row r="13" spans="1:14" s="3" customFormat="1" x14ac:dyDescent="0.2">
      <c r="A13" s="86" t="s">
        <v>61</v>
      </c>
      <c r="B13" s="87">
        <v>4690</v>
      </c>
      <c r="C13" s="88">
        <v>500</v>
      </c>
      <c r="D13" s="89">
        <v>200</v>
      </c>
      <c r="E13" s="90">
        <f t="shared" si="0"/>
        <v>5390</v>
      </c>
      <c r="F13" s="11"/>
      <c r="G13" s="6"/>
      <c r="H13" s="22"/>
      <c r="L13" s="11"/>
    </row>
    <row r="14" spans="1:14" s="3" customFormat="1" x14ac:dyDescent="0.2">
      <c r="A14" s="86" t="s">
        <v>59</v>
      </c>
      <c r="B14" s="87">
        <v>0</v>
      </c>
      <c r="C14" s="88">
        <v>310</v>
      </c>
      <c r="D14" s="89"/>
      <c r="E14" s="90">
        <f t="shared" si="0"/>
        <v>310</v>
      </c>
      <c r="F14" s="11"/>
      <c r="G14" s="6"/>
      <c r="H14" s="22"/>
      <c r="L14" s="11"/>
    </row>
    <row r="15" spans="1:14" s="3" customFormat="1" x14ac:dyDescent="0.2">
      <c r="A15" s="86" t="s">
        <v>60</v>
      </c>
      <c r="B15" s="87">
        <v>100875</v>
      </c>
      <c r="C15" s="228">
        <v>-8070</v>
      </c>
      <c r="D15" s="91"/>
      <c r="E15" s="90">
        <f t="shared" si="0"/>
        <v>92805</v>
      </c>
      <c r="F15" s="11"/>
      <c r="G15" s="6"/>
      <c r="H15" s="22"/>
      <c r="L15" s="11"/>
    </row>
    <row r="16" spans="1:14" s="3" customFormat="1" x14ac:dyDescent="0.2">
      <c r="A16" s="92" t="s">
        <v>72</v>
      </c>
      <c r="B16" s="87">
        <v>0</v>
      </c>
      <c r="C16" s="88"/>
      <c r="D16" s="89"/>
      <c r="E16" s="90">
        <f t="shared" si="0"/>
        <v>0</v>
      </c>
      <c r="F16" s="11"/>
      <c r="G16" s="6"/>
      <c r="H16" s="22"/>
      <c r="L16" s="11"/>
    </row>
    <row r="17" spans="1:14" s="3" customFormat="1" x14ac:dyDescent="0.2">
      <c r="A17" s="49"/>
      <c r="B17" s="75"/>
      <c r="C17" s="76"/>
      <c r="D17" s="77"/>
      <c r="E17" s="48">
        <f t="shared" si="0"/>
        <v>0</v>
      </c>
      <c r="F17" s="11"/>
      <c r="G17" s="6"/>
      <c r="H17" s="22"/>
      <c r="L17" s="11"/>
    </row>
    <row r="18" spans="1:14" s="3" customFormat="1" x14ac:dyDescent="0.2">
      <c r="A18" s="93" t="s">
        <v>117</v>
      </c>
      <c r="B18" s="227">
        <v>-6222</v>
      </c>
      <c r="C18" s="95"/>
      <c r="D18" s="95">
        <v>15705.07</v>
      </c>
      <c r="E18" s="97">
        <f t="shared" si="0"/>
        <v>9483.07</v>
      </c>
      <c r="F18" s="11"/>
      <c r="G18" s="6"/>
      <c r="H18" s="22"/>
      <c r="L18" s="11"/>
    </row>
    <row r="19" spans="1:14" s="3" customFormat="1" x14ac:dyDescent="0.2">
      <c r="A19" s="44"/>
      <c r="B19" s="45"/>
      <c r="C19" s="46"/>
      <c r="D19" s="47"/>
      <c r="E19" s="48"/>
      <c r="F19" s="11"/>
      <c r="G19" s="6"/>
      <c r="H19" s="22"/>
      <c r="L19" s="11"/>
    </row>
    <row r="20" spans="1:14" s="3" customFormat="1" x14ac:dyDescent="0.2">
      <c r="A20" s="50" t="s">
        <v>62</v>
      </c>
      <c r="B20" s="51"/>
      <c r="C20" s="52"/>
      <c r="D20" s="53"/>
      <c r="E20" s="69">
        <f>SUM(E9:E19)</f>
        <v>1081531.07</v>
      </c>
      <c r="F20" s="11"/>
      <c r="G20" s="6"/>
      <c r="H20" s="22"/>
      <c r="L20" s="11"/>
    </row>
    <row r="21" spans="1:14" s="3" customFormat="1" ht="16.5" customHeight="1" x14ac:dyDescent="0.2">
      <c r="A21" s="193" t="s">
        <v>71</v>
      </c>
      <c r="B21" s="194"/>
      <c r="C21" s="195"/>
      <c r="D21" s="196"/>
      <c r="E21" s="197">
        <f>C58+C78</f>
        <v>1077065.3719837647</v>
      </c>
      <c r="F21" s="11"/>
      <c r="G21" s="6"/>
      <c r="H21" s="22"/>
      <c r="L21" s="11"/>
    </row>
    <row r="22" spans="1:14" s="27" customFormat="1" ht="16.5" customHeight="1" x14ac:dyDescent="0.3">
      <c r="A22" s="198" t="s">
        <v>38</v>
      </c>
      <c r="B22" s="199"/>
      <c r="C22" s="200"/>
      <c r="D22" s="199"/>
      <c r="E22" s="229">
        <f>E20-E21</f>
        <v>4465.6980162353721</v>
      </c>
      <c r="F22" s="23"/>
      <c r="G22" s="23"/>
      <c r="H22" s="23"/>
      <c r="I22" s="25"/>
      <c r="J22" s="25"/>
      <c r="K22" s="25"/>
      <c r="L22" s="26"/>
      <c r="M22" s="25"/>
      <c r="N22" s="25"/>
    </row>
    <row r="23" spans="1:14" s="27" customFormat="1" ht="16.5" customHeight="1" x14ac:dyDescent="0.3">
      <c r="A23" s="23"/>
      <c r="B23" s="23"/>
      <c r="C23" s="24"/>
      <c r="D23" s="23"/>
      <c r="E23" s="23"/>
      <c r="F23" s="23"/>
      <c r="G23" s="23"/>
      <c r="H23" s="23"/>
      <c r="I23" s="25"/>
      <c r="J23" s="25"/>
      <c r="K23" s="25"/>
      <c r="L23" s="26"/>
      <c r="M23" s="25"/>
      <c r="N23" s="25"/>
    </row>
    <row r="24" spans="1:14" s="27" customFormat="1" ht="16.5" customHeight="1" x14ac:dyDescent="0.3">
      <c r="A24" s="23"/>
      <c r="B24" s="23"/>
      <c r="C24" s="24"/>
      <c r="D24" s="23"/>
      <c r="E24" s="23"/>
      <c r="F24" s="23"/>
      <c r="G24" s="23"/>
      <c r="H24" s="23"/>
      <c r="I24" s="25"/>
      <c r="J24" s="25"/>
      <c r="K24" s="25"/>
      <c r="L24" s="26"/>
      <c r="M24" s="25"/>
      <c r="N24" s="25"/>
    </row>
    <row r="25" spans="1:14" x14ac:dyDescent="0.2">
      <c r="A25" s="31"/>
      <c r="B25" s="32"/>
      <c r="C25" s="33"/>
      <c r="D25" s="34"/>
      <c r="E25" s="35"/>
      <c r="F25" s="34"/>
      <c r="G25" s="36"/>
      <c r="H25" s="37"/>
      <c r="I25" s="3"/>
      <c r="J25" s="3"/>
      <c r="K25" s="3"/>
      <c r="L25" s="11"/>
      <c r="M25" s="3"/>
      <c r="N25" s="3"/>
    </row>
    <row r="26" spans="1:14" ht="22.5" x14ac:dyDescent="0.3">
      <c r="A26" s="294" t="s">
        <v>9</v>
      </c>
      <c r="B26" s="294"/>
      <c r="C26" s="294"/>
      <c r="D26" s="294"/>
      <c r="E26" s="294"/>
      <c r="F26" s="294"/>
      <c r="G26" s="294"/>
      <c r="H26" s="294"/>
      <c r="I26" s="70"/>
      <c r="J26" s="3"/>
      <c r="K26" s="3"/>
      <c r="L26" s="11"/>
      <c r="M26" s="3"/>
      <c r="N26" s="3"/>
    </row>
    <row r="27" spans="1:14" s="64" customFormat="1" ht="30" customHeight="1" x14ac:dyDescent="0.25">
      <c r="A27" s="202" t="s">
        <v>2</v>
      </c>
      <c r="B27" s="203" t="s">
        <v>3</v>
      </c>
      <c r="C27" s="204" t="s">
        <v>4</v>
      </c>
      <c r="D27" s="205" t="s">
        <v>5</v>
      </c>
      <c r="E27" s="206" t="s">
        <v>6</v>
      </c>
      <c r="F27" s="205" t="s">
        <v>7</v>
      </c>
      <c r="G27" s="205" t="s">
        <v>70</v>
      </c>
      <c r="H27" s="205" t="s">
        <v>8</v>
      </c>
      <c r="I27" s="205" t="s">
        <v>75</v>
      </c>
      <c r="J27" s="28"/>
      <c r="K27" s="28"/>
      <c r="L27" s="29"/>
      <c r="M27" s="28"/>
      <c r="N27" s="28"/>
    </row>
    <row r="28" spans="1:14" x14ac:dyDescent="0.2">
      <c r="A28" s="37"/>
      <c r="B28" s="32"/>
      <c r="C28" s="33"/>
      <c r="D28" s="34"/>
      <c r="E28" s="35"/>
      <c r="F28" s="34"/>
      <c r="G28" s="36"/>
      <c r="H28" s="37"/>
      <c r="I28" s="74"/>
      <c r="J28" s="3"/>
      <c r="K28" s="3"/>
      <c r="L28" s="11"/>
      <c r="M28" s="3"/>
      <c r="N28" s="3"/>
    </row>
    <row r="29" spans="1:14" s="3" customFormat="1" x14ac:dyDescent="0.2">
      <c r="A29" s="98">
        <v>1</v>
      </c>
      <c r="B29" s="92" t="s">
        <v>10</v>
      </c>
      <c r="C29" s="99">
        <v>526500</v>
      </c>
      <c r="D29" s="99">
        <v>143350.46</v>
      </c>
      <c r="E29" s="100">
        <v>437516.54</v>
      </c>
      <c r="F29" s="101">
        <f>D29+E29</f>
        <v>580867</v>
      </c>
      <c r="G29" s="102">
        <f>F29-C29</f>
        <v>54367</v>
      </c>
      <c r="H29" s="103">
        <f>F29/C29</f>
        <v>1.103261158594492</v>
      </c>
      <c r="I29" s="226" t="s">
        <v>123</v>
      </c>
      <c r="L29" s="11"/>
    </row>
    <row r="30" spans="1:14" s="3" customFormat="1" x14ac:dyDescent="0.2">
      <c r="A30" s="98">
        <v>2</v>
      </c>
      <c r="B30" s="92" t="s">
        <v>11</v>
      </c>
      <c r="C30" s="99">
        <v>1000</v>
      </c>
      <c r="D30" s="99">
        <v>0</v>
      </c>
      <c r="E30" s="100">
        <v>1000</v>
      </c>
      <c r="F30" s="101">
        <f t="shared" ref="F30:F56" si="1">D30+E30</f>
        <v>1000</v>
      </c>
      <c r="G30" s="102">
        <f>F30-C30</f>
        <v>0</v>
      </c>
      <c r="H30" s="103">
        <f>F30/C30</f>
        <v>1</v>
      </c>
      <c r="I30" s="104"/>
      <c r="L30" s="11"/>
    </row>
    <row r="31" spans="1:14" s="3" customFormat="1" x14ac:dyDescent="0.2">
      <c r="A31" s="98">
        <v>3</v>
      </c>
      <c r="B31" s="92" t="s">
        <v>12</v>
      </c>
      <c r="C31" s="99">
        <v>198185</v>
      </c>
      <c r="D31" s="99">
        <v>53838.8</v>
      </c>
      <c r="E31" s="100">
        <v>154395.20000000001</v>
      </c>
      <c r="F31" s="101">
        <f t="shared" si="1"/>
        <v>208234</v>
      </c>
      <c r="G31" s="102">
        <f t="shared" ref="G31:G58" si="2">F31-C31</f>
        <v>10049</v>
      </c>
      <c r="H31" s="103">
        <f t="shared" ref="H31:H53" si="3">F31/C31</f>
        <v>1.0507051492292554</v>
      </c>
      <c r="I31" s="104"/>
      <c r="L31" s="11"/>
    </row>
    <row r="32" spans="1:14" s="3" customFormat="1" x14ac:dyDescent="0.2">
      <c r="A32" s="98">
        <v>4</v>
      </c>
      <c r="B32" s="92" t="s">
        <v>13</v>
      </c>
      <c r="C32" s="99">
        <v>0</v>
      </c>
      <c r="D32" s="99">
        <v>0</v>
      </c>
      <c r="E32" s="100">
        <v>0</v>
      </c>
      <c r="F32" s="101">
        <f t="shared" si="1"/>
        <v>0</v>
      </c>
      <c r="G32" s="102">
        <f t="shared" si="2"/>
        <v>0</v>
      </c>
      <c r="H32" s="103" t="e">
        <f t="shared" si="3"/>
        <v>#DIV/0!</v>
      </c>
      <c r="I32" s="104"/>
      <c r="L32" s="11"/>
    </row>
    <row r="33" spans="1:12" s="3" customFormat="1" x14ac:dyDescent="0.2">
      <c r="A33" s="98">
        <v>5</v>
      </c>
      <c r="B33" s="92" t="s">
        <v>14</v>
      </c>
      <c r="C33" s="99">
        <v>83857</v>
      </c>
      <c r="D33" s="99">
        <v>20759.599999999999</v>
      </c>
      <c r="E33" s="100">
        <v>63120.4</v>
      </c>
      <c r="F33" s="101">
        <f t="shared" si="1"/>
        <v>83880</v>
      </c>
      <c r="G33" s="102">
        <f t="shared" si="2"/>
        <v>23</v>
      </c>
      <c r="H33" s="103">
        <f t="shared" si="3"/>
        <v>1.0002742764468082</v>
      </c>
      <c r="I33" s="104"/>
      <c r="L33" s="11"/>
    </row>
    <row r="34" spans="1:12" s="3" customFormat="1" x14ac:dyDescent="0.2">
      <c r="A34" s="98">
        <v>6</v>
      </c>
      <c r="B34" s="92" t="s">
        <v>15</v>
      </c>
      <c r="C34" s="99">
        <v>0</v>
      </c>
      <c r="D34" s="99">
        <v>0</v>
      </c>
      <c r="E34" s="100">
        <v>0</v>
      </c>
      <c r="F34" s="101">
        <f t="shared" si="1"/>
        <v>0</v>
      </c>
      <c r="G34" s="102">
        <f>F34-C34</f>
        <v>0</v>
      </c>
      <c r="H34" s="103" t="e">
        <f>F34/C34</f>
        <v>#DIV/0!</v>
      </c>
      <c r="I34" s="104"/>
      <c r="L34" s="11"/>
    </row>
    <row r="35" spans="1:12" s="3" customFormat="1" x14ac:dyDescent="0.2">
      <c r="A35" s="98">
        <v>7</v>
      </c>
      <c r="B35" s="92" t="s">
        <v>16</v>
      </c>
      <c r="C35" s="99">
        <v>23759</v>
      </c>
      <c r="D35" s="99">
        <v>4977.2</v>
      </c>
      <c r="E35" s="100">
        <v>17383.8</v>
      </c>
      <c r="F35" s="101">
        <f t="shared" si="1"/>
        <v>22361</v>
      </c>
      <c r="G35" s="102">
        <f t="shared" si="2"/>
        <v>-1398</v>
      </c>
      <c r="H35" s="103">
        <f t="shared" si="3"/>
        <v>0.94115913969443155</v>
      </c>
      <c r="I35" s="104"/>
      <c r="L35" s="11"/>
    </row>
    <row r="36" spans="1:12" s="3" customFormat="1" x14ac:dyDescent="0.2">
      <c r="A36" s="98">
        <v>8</v>
      </c>
      <c r="B36" s="92" t="s">
        <v>17</v>
      </c>
      <c r="C36" s="99">
        <v>6650.6419837646827</v>
      </c>
      <c r="D36" s="99">
        <v>60.5</v>
      </c>
      <c r="E36" s="100">
        <v>7683.5</v>
      </c>
      <c r="F36" s="101">
        <f t="shared" si="1"/>
        <v>7744</v>
      </c>
      <c r="G36" s="102">
        <f>F36-C36</f>
        <v>1093.3580162353173</v>
      </c>
      <c r="H36" s="103">
        <f t="shared" si="3"/>
        <v>1.1643988683956203</v>
      </c>
      <c r="I36" s="104"/>
      <c r="L36" s="11"/>
    </row>
    <row r="37" spans="1:12" s="3" customFormat="1" x14ac:dyDescent="0.2">
      <c r="A37" s="98">
        <v>9</v>
      </c>
      <c r="B37" s="92" t="s">
        <v>18</v>
      </c>
      <c r="C37" s="99">
        <v>3000</v>
      </c>
      <c r="D37" s="99">
        <v>160</v>
      </c>
      <c r="E37" s="100">
        <v>2840</v>
      </c>
      <c r="F37" s="101">
        <f t="shared" si="1"/>
        <v>3000</v>
      </c>
      <c r="G37" s="102">
        <f t="shared" si="2"/>
        <v>0</v>
      </c>
      <c r="H37" s="103">
        <f t="shared" si="3"/>
        <v>1</v>
      </c>
      <c r="I37" s="104"/>
      <c r="L37" s="11"/>
    </row>
    <row r="38" spans="1:12" s="3" customFormat="1" x14ac:dyDescent="0.2">
      <c r="A38" s="98">
        <v>10</v>
      </c>
      <c r="B38" s="92" t="s">
        <v>19</v>
      </c>
      <c r="C38" s="99">
        <v>11455</v>
      </c>
      <c r="D38" s="99">
        <v>11455.73</v>
      </c>
      <c r="E38" s="100"/>
      <c r="F38" s="101">
        <f t="shared" si="1"/>
        <v>11455.73</v>
      </c>
      <c r="G38" s="102">
        <f t="shared" si="2"/>
        <v>0.72999999999956344</v>
      </c>
      <c r="H38" s="103">
        <f t="shared" si="3"/>
        <v>1.0000637276298558</v>
      </c>
      <c r="I38" s="104"/>
      <c r="L38" s="11"/>
    </row>
    <row r="39" spans="1:12" s="3" customFormat="1" x14ac:dyDescent="0.2">
      <c r="A39" s="98">
        <v>11</v>
      </c>
      <c r="B39" s="92" t="s">
        <v>20</v>
      </c>
      <c r="C39" s="99">
        <v>5242.7</v>
      </c>
      <c r="D39" s="99"/>
      <c r="E39" s="100">
        <v>5242.7</v>
      </c>
      <c r="F39" s="101">
        <f t="shared" si="1"/>
        <v>5242.7</v>
      </c>
      <c r="G39" s="102">
        <f t="shared" si="2"/>
        <v>0</v>
      </c>
      <c r="H39" s="103">
        <f t="shared" si="3"/>
        <v>1</v>
      </c>
      <c r="I39" s="104"/>
      <c r="L39" s="11"/>
    </row>
    <row r="40" spans="1:12" s="3" customFormat="1" x14ac:dyDescent="0.2">
      <c r="A40" s="98">
        <v>12</v>
      </c>
      <c r="B40" s="92" t="s">
        <v>21</v>
      </c>
      <c r="C40" s="99">
        <v>4500</v>
      </c>
      <c r="D40" s="99">
        <v>93.55</v>
      </c>
      <c r="E40" s="100">
        <v>4406.45</v>
      </c>
      <c r="F40" s="101">
        <f t="shared" si="1"/>
        <v>4500</v>
      </c>
      <c r="G40" s="102">
        <f t="shared" si="2"/>
        <v>0</v>
      </c>
      <c r="H40" s="103">
        <f t="shared" si="3"/>
        <v>1</v>
      </c>
      <c r="I40" s="104"/>
      <c r="L40" s="11"/>
    </row>
    <row r="41" spans="1:12" s="3" customFormat="1" x14ac:dyDescent="0.2">
      <c r="A41" s="98">
        <v>13</v>
      </c>
      <c r="B41" s="92" t="s">
        <v>22</v>
      </c>
      <c r="C41" s="99">
        <v>0</v>
      </c>
      <c r="D41" s="99"/>
      <c r="E41" s="100">
        <v>0</v>
      </c>
      <c r="F41" s="101">
        <f t="shared" si="1"/>
        <v>0</v>
      </c>
      <c r="G41" s="102">
        <f t="shared" si="2"/>
        <v>0</v>
      </c>
      <c r="H41" s="103" t="e">
        <f t="shared" si="3"/>
        <v>#DIV/0!</v>
      </c>
      <c r="I41" s="104"/>
      <c r="L41" s="11"/>
    </row>
    <row r="42" spans="1:12" s="3" customFormat="1" x14ac:dyDescent="0.2">
      <c r="A42" s="98">
        <v>14</v>
      </c>
      <c r="B42" s="92" t="s">
        <v>23</v>
      </c>
      <c r="C42" s="99">
        <v>0</v>
      </c>
      <c r="D42" s="99">
        <v>2160.64</v>
      </c>
      <c r="E42" s="100">
        <v>810.36</v>
      </c>
      <c r="F42" s="101">
        <f t="shared" si="1"/>
        <v>2971</v>
      </c>
      <c r="G42" s="102">
        <f t="shared" si="2"/>
        <v>2971</v>
      </c>
      <c r="H42" s="103" t="e">
        <f t="shared" si="3"/>
        <v>#DIV/0!</v>
      </c>
      <c r="I42" s="104" t="s">
        <v>121</v>
      </c>
      <c r="L42" s="11"/>
    </row>
    <row r="43" spans="1:12" s="3" customFormat="1" x14ac:dyDescent="0.2">
      <c r="A43" s="98">
        <v>15</v>
      </c>
      <c r="B43" s="92" t="s">
        <v>24</v>
      </c>
      <c r="C43" s="99">
        <v>0</v>
      </c>
      <c r="D43" s="99"/>
      <c r="E43" s="100">
        <v>0</v>
      </c>
      <c r="F43" s="101">
        <f t="shared" si="1"/>
        <v>0</v>
      </c>
      <c r="G43" s="102">
        <f t="shared" si="2"/>
        <v>0</v>
      </c>
      <c r="H43" s="103" t="e">
        <f t="shared" si="3"/>
        <v>#DIV/0!</v>
      </c>
      <c r="I43" s="104"/>
      <c r="L43" s="11"/>
    </row>
    <row r="44" spans="1:12" s="3" customFormat="1" x14ac:dyDescent="0.2">
      <c r="A44" s="98">
        <v>16</v>
      </c>
      <c r="B44" s="92" t="s">
        <v>25</v>
      </c>
      <c r="C44" s="99">
        <v>0</v>
      </c>
      <c r="D44" s="99"/>
      <c r="E44" s="100">
        <v>0</v>
      </c>
      <c r="F44" s="101">
        <f t="shared" si="1"/>
        <v>0</v>
      </c>
      <c r="G44" s="102">
        <f t="shared" si="2"/>
        <v>0</v>
      </c>
      <c r="H44" s="103" t="e">
        <f t="shared" si="3"/>
        <v>#DIV/0!</v>
      </c>
      <c r="I44" s="104"/>
      <c r="L44" s="11"/>
    </row>
    <row r="45" spans="1:12" s="3" customFormat="1" x14ac:dyDescent="0.2">
      <c r="A45" s="98">
        <v>17</v>
      </c>
      <c r="B45" s="92" t="s">
        <v>26</v>
      </c>
      <c r="C45" s="99">
        <v>0</v>
      </c>
      <c r="D45" s="99"/>
      <c r="E45" s="100">
        <v>0</v>
      </c>
      <c r="F45" s="101">
        <f t="shared" si="1"/>
        <v>0</v>
      </c>
      <c r="G45" s="102">
        <f t="shared" si="2"/>
        <v>0</v>
      </c>
      <c r="H45" s="103" t="e">
        <f t="shared" si="3"/>
        <v>#DIV/0!</v>
      </c>
      <c r="I45" s="104"/>
      <c r="L45" s="11"/>
    </row>
    <row r="46" spans="1:12" s="3" customFormat="1" x14ac:dyDescent="0.2">
      <c r="A46" s="98">
        <v>18</v>
      </c>
      <c r="B46" s="92" t="s">
        <v>27</v>
      </c>
      <c r="C46" s="99">
        <v>4900</v>
      </c>
      <c r="D46" s="99"/>
      <c r="E46" s="100">
        <v>4900</v>
      </c>
      <c r="F46" s="101">
        <f t="shared" si="1"/>
        <v>4900</v>
      </c>
      <c r="G46" s="102">
        <f t="shared" si="2"/>
        <v>0</v>
      </c>
      <c r="H46" s="103">
        <f t="shared" si="3"/>
        <v>1</v>
      </c>
      <c r="I46" s="104"/>
      <c r="L46" s="11"/>
    </row>
    <row r="47" spans="1:12" s="3" customFormat="1" x14ac:dyDescent="0.2">
      <c r="A47" s="98">
        <v>19</v>
      </c>
      <c r="B47" s="92" t="s">
        <v>28</v>
      </c>
      <c r="C47" s="99">
        <v>40500</v>
      </c>
      <c r="D47" s="99">
        <v>10016</v>
      </c>
      <c r="E47" s="100">
        <v>35484</v>
      </c>
      <c r="F47" s="101">
        <f t="shared" si="1"/>
        <v>45500</v>
      </c>
      <c r="G47" s="102">
        <f t="shared" si="2"/>
        <v>5000</v>
      </c>
      <c r="H47" s="103">
        <f t="shared" si="3"/>
        <v>1.1234567901234569</v>
      </c>
      <c r="I47" s="104" t="s">
        <v>122</v>
      </c>
      <c r="L47" s="11"/>
    </row>
    <row r="48" spans="1:12" s="3" customFormat="1" x14ac:dyDescent="0.2">
      <c r="A48" s="98">
        <v>20</v>
      </c>
      <c r="B48" s="92" t="s">
        <v>29</v>
      </c>
      <c r="C48" s="99">
        <v>10985</v>
      </c>
      <c r="D48" s="99">
        <v>271.3</v>
      </c>
      <c r="E48" s="100">
        <v>10713.7</v>
      </c>
      <c r="F48" s="101">
        <f t="shared" si="1"/>
        <v>10985</v>
      </c>
      <c r="G48" s="102">
        <f t="shared" si="2"/>
        <v>0</v>
      </c>
      <c r="H48" s="103">
        <f t="shared" si="3"/>
        <v>1</v>
      </c>
      <c r="I48" s="104"/>
      <c r="L48" s="11"/>
    </row>
    <row r="49" spans="1:14" s="3" customFormat="1" x14ac:dyDescent="0.2">
      <c r="A49" s="98">
        <v>22</v>
      </c>
      <c r="B49" s="92" t="s">
        <v>30</v>
      </c>
      <c r="C49" s="99">
        <v>5490</v>
      </c>
      <c r="D49" s="99">
        <v>47.4</v>
      </c>
      <c r="E49" s="100">
        <v>5442.6</v>
      </c>
      <c r="F49" s="101">
        <f t="shared" si="1"/>
        <v>5490</v>
      </c>
      <c r="G49" s="102">
        <f t="shared" si="2"/>
        <v>0</v>
      </c>
      <c r="H49" s="103">
        <f t="shared" si="3"/>
        <v>1</v>
      </c>
      <c r="I49" s="104"/>
      <c r="L49" s="11"/>
    </row>
    <row r="50" spans="1:14" s="3" customFormat="1" x14ac:dyDescent="0.2">
      <c r="A50" s="98">
        <v>23</v>
      </c>
      <c r="B50" s="92" t="s">
        <v>31</v>
      </c>
      <c r="C50" s="99">
        <v>1594</v>
      </c>
      <c r="D50" s="99"/>
      <c r="E50" s="100">
        <v>1594</v>
      </c>
      <c r="F50" s="101">
        <f t="shared" si="1"/>
        <v>1594</v>
      </c>
      <c r="G50" s="102">
        <f t="shared" si="2"/>
        <v>0</v>
      </c>
      <c r="H50" s="103">
        <f t="shared" si="3"/>
        <v>1</v>
      </c>
      <c r="I50" s="104"/>
      <c r="L50" s="11"/>
    </row>
    <row r="51" spans="1:14" s="3" customFormat="1" x14ac:dyDescent="0.2">
      <c r="A51" s="98">
        <v>24</v>
      </c>
      <c r="B51" s="92" t="s">
        <v>32</v>
      </c>
      <c r="C51" s="99">
        <v>500</v>
      </c>
      <c r="D51" s="99">
        <v>358</v>
      </c>
      <c r="E51" s="100">
        <v>500</v>
      </c>
      <c r="F51" s="101">
        <f t="shared" si="1"/>
        <v>858</v>
      </c>
      <c r="G51" s="102">
        <f t="shared" si="2"/>
        <v>358</v>
      </c>
      <c r="H51" s="103">
        <f t="shared" si="3"/>
        <v>1.716</v>
      </c>
      <c r="I51" s="104" t="s">
        <v>121</v>
      </c>
      <c r="L51" s="11"/>
    </row>
    <row r="52" spans="1:14" s="3" customFormat="1" x14ac:dyDescent="0.2">
      <c r="A52" s="98">
        <v>25</v>
      </c>
      <c r="B52" s="92" t="s">
        <v>33</v>
      </c>
      <c r="C52" s="99">
        <v>22447</v>
      </c>
      <c r="D52" s="99">
        <v>11347.54</v>
      </c>
      <c r="E52" s="100">
        <v>22169.46</v>
      </c>
      <c r="F52" s="101">
        <f t="shared" si="1"/>
        <v>33517</v>
      </c>
      <c r="G52" s="102">
        <f t="shared" si="2"/>
        <v>11070</v>
      </c>
      <c r="H52" s="103">
        <f t="shared" si="3"/>
        <v>1.4931616697108745</v>
      </c>
      <c r="I52" s="104" t="s">
        <v>121</v>
      </c>
      <c r="L52" s="11"/>
    </row>
    <row r="53" spans="1:14" s="3" customFormat="1" x14ac:dyDescent="0.2">
      <c r="A53" s="98">
        <v>26</v>
      </c>
      <c r="B53" s="92" t="s">
        <v>34</v>
      </c>
      <c r="C53" s="99">
        <v>2000</v>
      </c>
      <c r="D53" s="99"/>
      <c r="E53" s="100">
        <v>2000</v>
      </c>
      <c r="F53" s="101">
        <f t="shared" si="1"/>
        <v>2000</v>
      </c>
      <c r="G53" s="102">
        <f t="shared" si="2"/>
        <v>0</v>
      </c>
      <c r="H53" s="103">
        <f t="shared" si="3"/>
        <v>1</v>
      </c>
      <c r="I53" s="104"/>
      <c r="L53" s="11"/>
    </row>
    <row r="54" spans="1:14" s="3" customFormat="1" x14ac:dyDescent="0.2">
      <c r="A54" s="98">
        <v>27</v>
      </c>
      <c r="B54" s="92" t="s">
        <v>35</v>
      </c>
      <c r="C54" s="105">
        <v>23079</v>
      </c>
      <c r="D54" s="105">
        <v>2354.5</v>
      </c>
      <c r="E54" s="100">
        <v>20724.5</v>
      </c>
      <c r="F54" s="101">
        <f t="shared" si="1"/>
        <v>23079</v>
      </c>
      <c r="G54" s="102">
        <f>F54-C54</f>
        <v>0</v>
      </c>
      <c r="H54" s="103">
        <f>F54/C54</f>
        <v>1</v>
      </c>
      <c r="I54" s="104"/>
      <c r="L54" s="11"/>
    </row>
    <row r="55" spans="1:14" s="3" customFormat="1" x14ac:dyDescent="0.2">
      <c r="A55" s="98" t="s">
        <v>113</v>
      </c>
      <c r="B55" s="92" t="s">
        <v>36</v>
      </c>
      <c r="C55" s="105">
        <v>39117</v>
      </c>
      <c r="D55" s="105">
        <v>15983.75</v>
      </c>
      <c r="E55" s="100">
        <v>23133.25</v>
      </c>
      <c r="F55" s="101">
        <f t="shared" si="1"/>
        <v>39117</v>
      </c>
      <c r="G55" s="102">
        <f>F55-C55</f>
        <v>0</v>
      </c>
      <c r="H55" s="103">
        <f>F55/C55</f>
        <v>1</v>
      </c>
      <c r="I55" s="104"/>
      <c r="L55" s="11"/>
    </row>
    <row r="56" spans="1:14" s="3" customFormat="1" x14ac:dyDescent="0.2">
      <c r="A56" s="220" t="s">
        <v>114</v>
      </c>
      <c r="B56" s="221" t="s">
        <v>115</v>
      </c>
      <c r="C56" s="222">
        <v>284028</v>
      </c>
      <c r="D56" s="222">
        <v>0</v>
      </c>
      <c r="E56" s="230">
        <v>284028</v>
      </c>
      <c r="F56" s="223">
        <f t="shared" si="1"/>
        <v>284028</v>
      </c>
      <c r="G56" s="224">
        <f>F56-C56</f>
        <v>0</v>
      </c>
      <c r="H56" s="225">
        <f>F56/C56</f>
        <v>1</v>
      </c>
      <c r="I56" s="226"/>
      <c r="L56" s="11"/>
    </row>
    <row r="57" spans="1:14" x14ac:dyDescent="0.2">
      <c r="A57" s="37"/>
      <c r="B57" s="32"/>
      <c r="C57" s="33"/>
      <c r="D57" s="38"/>
      <c r="E57" s="39"/>
      <c r="F57" s="34"/>
      <c r="G57" s="36"/>
      <c r="H57" s="40"/>
      <c r="I57" s="74"/>
      <c r="J57" s="3"/>
      <c r="K57" s="3"/>
      <c r="L57" s="11"/>
      <c r="M57" s="3"/>
      <c r="N57" s="3"/>
    </row>
    <row r="58" spans="1:14" s="41" customFormat="1" x14ac:dyDescent="0.2">
      <c r="A58" s="295" t="s">
        <v>37</v>
      </c>
      <c r="B58" s="295"/>
      <c r="C58" s="122">
        <f>SUM(C28:C57)</f>
        <v>1298789.3419837647</v>
      </c>
      <c r="D58" s="119">
        <f>SUM(D28:D57)</f>
        <v>277234.97000000003</v>
      </c>
      <c r="E58" s="123">
        <f>SUM(E28:E57)</f>
        <v>1105088.46</v>
      </c>
      <c r="F58" s="119">
        <f>SUM(F28:F57)</f>
        <v>1382323.43</v>
      </c>
      <c r="G58" s="119">
        <f t="shared" si="2"/>
        <v>83534.08801623527</v>
      </c>
      <c r="H58" s="120">
        <f>F58/C58</f>
        <v>1.064316887516682</v>
      </c>
      <c r="I58" s="124"/>
      <c r="J58" s="3"/>
      <c r="K58" s="3"/>
      <c r="L58" s="11"/>
      <c r="M58" s="3"/>
      <c r="N58" s="3"/>
    </row>
    <row r="59" spans="1:14" x14ac:dyDescent="0.2">
      <c r="A59" s="37"/>
      <c r="B59" s="32"/>
      <c r="C59" s="33"/>
      <c r="D59" s="38"/>
      <c r="E59" s="39"/>
      <c r="F59" s="34"/>
      <c r="G59" s="36"/>
      <c r="H59" s="40"/>
      <c r="I59" s="74"/>
      <c r="J59" s="3"/>
      <c r="K59" s="3"/>
      <c r="L59" s="11"/>
      <c r="M59" s="3"/>
      <c r="N59" s="3"/>
    </row>
    <row r="60" spans="1:14" x14ac:dyDescent="0.2">
      <c r="A60" s="31"/>
      <c r="B60" s="32"/>
      <c r="C60" s="33"/>
      <c r="D60" s="34"/>
      <c r="E60" s="35"/>
      <c r="F60" s="34"/>
      <c r="G60" s="36"/>
      <c r="H60" s="40"/>
      <c r="I60" s="73"/>
    </row>
    <row r="61" spans="1:14" ht="22.5" x14ac:dyDescent="0.3">
      <c r="A61" s="294" t="s">
        <v>65</v>
      </c>
      <c r="B61" s="294"/>
      <c r="C61" s="294"/>
      <c r="D61" s="294"/>
      <c r="E61" s="294"/>
      <c r="F61" s="294"/>
      <c r="G61" s="294"/>
      <c r="H61" s="294"/>
      <c r="I61" s="71"/>
    </row>
    <row r="62" spans="1:14" s="64" customFormat="1" ht="31.5" customHeight="1" x14ac:dyDescent="0.25">
      <c r="A62" s="202" t="s">
        <v>2</v>
      </c>
      <c r="B62" s="203" t="s">
        <v>3</v>
      </c>
      <c r="C62" s="204" t="s">
        <v>4</v>
      </c>
      <c r="D62" s="205" t="s">
        <v>67</v>
      </c>
      <c r="E62" s="206" t="s">
        <v>68</v>
      </c>
      <c r="F62" s="205" t="s">
        <v>7</v>
      </c>
      <c r="G62" s="205" t="s">
        <v>69</v>
      </c>
      <c r="H62" s="205" t="s">
        <v>8</v>
      </c>
      <c r="I62" s="205" t="s">
        <v>75</v>
      </c>
      <c r="J62" s="28"/>
      <c r="K62" s="28"/>
      <c r="L62" s="29"/>
      <c r="M62" s="28"/>
      <c r="N62" s="28"/>
    </row>
    <row r="63" spans="1:14" s="63" customFormat="1" ht="15.75" customHeight="1" x14ac:dyDescent="0.25">
      <c r="A63" s="56"/>
      <c r="B63" s="57"/>
      <c r="C63" s="58"/>
      <c r="D63" s="59"/>
      <c r="E63" s="60"/>
      <c r="F63" s="59"/>
      <c r="G63" s="59"/>
      <c r="H63" s="59"/>
      <c r="I63" s="78"/>
      <c r="J63" s="61"/>
      <c r="K63" s="61"/>
      <c r="L63" s="62"/>
      <c r="M63" s="61"/>
      <c r="N63" s="61"/>
    </row>
    <row r="64" spans="1:14" s="63" customFormat="1" ht="15.75" customHeight="1" x14ac:dyDescent="0.2">
      <c r="A64" s="98">
        <v>1</v>
      </c>
      <c r="B64" s="92" t="s">
        <v>39</v>
      </c>
      <c r="C64" s="107">
        <v>-104630.3</v>
      </c>
      <c r="D64" s="107">
        <v>-35490.800000000003</v>
      </c>
      <c r="E64" s="100">
        <v>-80442.2</v>
      </c>
      <c r="F64" s="101">
        <f>D64+E64</f>
        <v>-115933</v>
      </c>
      <c r="G64" s="102">
        <f>F64-C64</f>
        <v>-11302.699999999997</v>
      </c>
      <c r="H64" s="103">
        <f>F64/C64</f>
        <v>1.1080251131842305</v>
      </c>
      <c r="I64" s="104"/>
      <c r="J64" s="61"/>
      <c r="K64" s="61"/>
      <c r="L64" s="62"/>
      <c r="M64" s="61"/>
      <c r="N64" s="61"/>
    </row>
    <row r="65" spans="1:12" s="3" customFormat="1" x14ac:dyDescent="0.2">
      <c r="A65" s="98">
        <v>3</v>
      </c>
      <c r="B65" s="92" t="s">
        <v>118</v>
      </c>
      <c r="C65" s="107">
        <v>0</v>
      </c>
      <c r="D65" s="107"/>
      <c r="E65" s="100">
        <v>0</v>
      </c>
      <c r="F65" s="101">
        <f>D65+E65</f>
        <v>0</v>
      </c>
      <c r="G65" s="102">
        <f>F65-C65</f>
        <v>0</v>
      </c>
      <c r="H65" s="103" t="e">
        <f>F65/C65</f>
        <v>#DIV/0!</v>
      </c>
      <c r="I65" s="104"/>
      <c r="L65" s="11"/>
    </row>
    <row r="66" spans="1:12" s="3" customFormat="1" x14ac:dyDescent="0.2">
      <c r="A66" s="98">
        <v>5</v>
      </c>
      <c r="B66" s="92" t="s">
        <v>73</v>
      </c>
      <c r="C66" s="107">
        <v>0</v>
      </c>
      <c r="D66" s="107"/>
      <c r="E66" s="100">
        <v>0</v>
      </c>
      <c r="F66" s="101">
        <f>D66+E66</f>
        <v>0</v>
      </c>
      <c r="G66" s="102">
        <f>F66-C66</f>
        <v>0</v>
      </c>
      <c r="H66" s="103" t="e">
        <f>F66/C66</f>
        <v>#DIV/0!</v>
      </c>
      <c r="I66" s="104"/>
      <c r="L66" s="11"/>
    </row>
    <row r="67" spans="1:12" s="3" customFormat="1" x14ac:dyDescent="0.2">
      <c r="A67" s="98">
        <v>6</v>
      </c>
      <c r="B67" s="92" t="s">
        <v>40</v>
      </c>
      <c r="C67" s="107">
        <v>-2250</v>
      </c>
      <c r="D67" s="107">
        <v>-250</v>
      </c>
      <c r="E67" s="100">
        <v>-2000</v>
      </c>
      <c r="F67" s="101">
        <f t="shared" ref="F67:F76" si="4">D67+E67</f>
        <v>-2250</v>
      </c>
      <c r="G67" s="102">
        <f t="shared" ref="G67:G74" si="5">F67-C67</f>
        <v>0</v>
      </c>
      <c r="H67" s="103">
        <f>F67/C67</f>
        <v>1</v>
      </c>
      <c r="I67" s="104"/>
      <c r="L67" s="11"/>
    </row>
    <row r="68" spans="1:12" s="3" customFormat="1" x14ac:dyDescent="0.2">
      <c r="A68" s="98">
        <v>7</v>
      </c>
      <c r="B68" s="92" t="s">
        <v>41</v>
      </c>
      <c r="C68" s="107">
        <v>-1000</v>
      </c>
      <c r="D68" s="107"/>
      <c r="E68" s="100">
        <v>-1000</v>
      </c>
      <c r="F68" s="101">
        <f t="shared" si="4"/>
        <v>-1000</v>
      </c>
      <c r="G68" s="102">
        <f t="shared" si="5"/>
        <v>0</v>
      </c>
      <c r="H68" s="103">
        <f t="shared" ref="H68:H74" si="6">F68/C68</f>
        <v>1</v>
      </c>
      <c r="I68" s="104"/>
      <c r="L68" s="11"/>
    </row>
    <row r="69" spans="1:12" s="3" customFormat="1" x14ac:dyDescent="0.2">
      <c r="A69" s="98" t="s">
        <v>110</v>
      </c>
      <c r="B69" s="92" t="s">
        <v>112</v>
      </c>
      <c r="C69" s="107">
        <v>-5700</v>
      </c>
      <c r="D69" s="107">
        <v>-1550</v>
      </c>
      <c r="E69" s="100">
        <v>-5550</v>
      </c>
      <c r="F69" s="101">
        <f t="shared" si="4"/>
        <v>-7100</v>
      </c>
      <c r="G69" s="102">
        <f t="shared" si="5"/>
        <v>-1400</v>
      </c>
      <c r="H69" s="103">
        <f t="shared" si="6"/>
        <v>1.2456140350877194</v>
      </c>
      <c r="I69" s="104"/>
      <c r="L69" s="11"/>
    </row>
    <row r="70" spans="1:12" s="3" customFormat="1" x14ac:dyDescent="0.2">
      <c r="A70" s="98" t="s">
        <v>111</v>
      </c>
      <c r="B70" s="92" t="s">
        <v>42</v>
      </c>
      <c r="C70" s="107">
        <v>-8800</v>
      </c>
      <c r="D70" s="107">
        <v>-959.31</v>
      </c>
      <c r="E70" s="100">
        <v>-2840.69</v>
      </c>
      <c r="F70" s="101">
        <f t="shared" si="4"/>
        <v>-3800</v>
      </c>
      <c r="G70" s="102">
        <f t="shared" si="5"/>
        <v>5000</v>
      </c>
      <c r="H70" s="103">
        <f t="shared" si="6"/>
        <v>0.43181818181818182</v>
      </c>
      <c r="I70" s="104"/>
      <c r="L70" s="11"/>
    </row>
    <row r="71" spans="1:12" s="3" customFormat="1" x14ac:dyDescent="0.2">
      <c r="A71" s="98">
        <v>9</v>
      </c>
      <c r="B71" s="92" t="s">
        <v>74</v>
      </c>
      <c r="C71" s="107">
        <v>0</v>
      </c>
      <c r="D71" s="107"/>
      <c r="E71" s="100">
        <v>0</v>
      </c>
      <c r="F71" s="101">
        <f t="shared" si="4"/>
        <v>0</v>
      </c>
      <c r="G71" s="102">
        <f t="shared" si="5"/>
        <v>0</v>
      </c>
      <c r="H71" s="103" t="e">
        <f t="shared" si="6"/>
        <v>#DIV/0!</v>
      </c>
      <c r="I71" s="104"/>
      <c r="L71" s="11"/>
    </row>
    <row r="72" spans="1:12" s="3" customFormat="1" x14ac:dyDescent="0.2">
      <c r="A72" s="98">
        <v>10</v>
      </c>
      <c r="B72" s="92" t="s">
        <v>43</v>
      </c>
      <c r="C72" s="107">
        <v>-1800</v>
      </c>
      <c r="D72" s="101"/>
      <c r="E72" s="100">
        <v>-1800</v>
      </c>
      <c r="F72" s="101">
        <f t="shared" si="4"/>
        <v>-1800</v>
      </c>
      <c r="G72" s="102">
        <f t="shared" si="5"/>
        <v>0</v>
      </c>
      <c r="H72" s="103">
        <f t="shared" si="6"/>
        <v>1</v>
      </c>
      <c r="I72" s="104"/>
      <c r="L72" s="11"/>
    </row>
    <row r="73" spans="1:12" s="3" customFormat="1" x14ac:dyDescent="0.2">
      <c r="A73" s="98">
        <v>11</v>
      </c>
      <c r="B73" s="92" t="s">
        <v>44</v>
      </c>
      <c r="C73" s="107">
        <v>0</v>
      </c>
      <c r="D73" s="101"/>
      <c r="E73" s="100">
        <v>0</v>
      </c>
      <c r="F73" s="101">
        <f t="shared" si="4"/>
        <v>0</v>
      </c>
      <c r="G73" s="102">
        <f t="shared" si="5"/>
        <v>0</v>
      </c>
      <c r="H73" s="103" t="e">
        <f>F73/C73</f>
        <v>#DIV/0!</v>
      </c>
      <c r="I73" s="104"/>
      <c r="L73" s="11"/>
    </row>
    <row r="74" spans="1:12" s="3" customFormat="1" x14ac:dyDescent="0.2">
      <c r="A74" s="98">
        <v>12</v>
      </c>
      <c r="B74" s="92" t="s">
        <v>45</v>
      </c>
      <c r="C74" s="107">
        <v>-7000</v>
      </c>
      <c r="D74" s="101">
        <v>-1363.3</v>
      </c>
      <c r="E74" s="100">
        <v>-5636.7</v>
      </c>
      <c r="F74" s="101">
        <f t="shared" si="4"/>
        <v>-7000</v>
      </c>
      <c r="G74" s="102">
        <f t="shared" si="5"/>
        <v>0</v>
      </c>
      <c r="H74" s="103">
        <f t="shared" si="6"/>
        <v>1</v>
      </c>
      <c r="I74" s="104"/>
      <c r="L74" s="11"/>
    </row>
    <row r="75" spans="1:12" s="3" customFormat="1" x14ac:dyDescent="0.2">
      <c r="A75" s="98">
        <v>13</v>
      </c>
      <c r="B75" s="92" t="s">
        <v>46</v>
      </c>
      <c r="C75" s="106">
        <v>0</v>
      </c>
      <c r="D75" s="101"/>
      <c r="E75" s="100">
        <v>0</v>
      </c>
      <c r="F75" s="101">
        <f t="shared" si="4"/>
        <v>0</v>
      </c>
      <c r="G75" s="102">
        <f>F75-C75</f>
        <v>0</v>
      </c>
      <c r="H75" s="103" t="e">
        <f>F75/C75</f>
        <v>#DIV/0!</v>
      </c>
      <c r="I75" s="104"/>
      <c r="L75" s="11"/>
    </row>
    <row r="76" spans="1:12" s="3" customFormat="1" x14ac:dyDescent="0.2">
      <c r="A76" s="98">
        <v>18</v>
      </c>
      <c r="B76" s="92" t="s">
        <v>47</v>
      </c>
      <c r="C76" s="106">
        <v>-90543.67</v>
      </c>
      <c r="D76" s="101">
        <f>-7421-36848.36</f>
        <v>-44269.36</v>
      </c>
      <c r="E76" s="100">
        <v>-130768.01</v>
      </c>
      <c r="F76" s="101">
        <f t="shared" si="4"/>
        <v>-175037.37</v>
      </c>
      <c r="G76" s="102">
        <f>F76-C76</f>
        <v>-84493.7</v>
      </c>
      <c r="H76" s="103">
        <f>F76/C76</f>
        <v>1.933181745339017</v>
      </c>
      <c r="I76" s="226" t="s">
        <v>124</v>
      </c>
      <c r="L76" s="11"/>
    </row>
    <row r="77" spans="1:12" x14ac:dyDescent="0.2">
      <c r="A77" s="37"/>
      <c r="B77" s="32"/>
      <c r="C77" s="33"/>
      <c r="D77" s="34"/>
      <c r="E77" s="35"/>
      <c r="F77" s="34"/>
      <c r="G77" s="36"/>
      <c r="H77" s="40" t="str">
        <f>IF(ISERROR(D77/C77),"",D77/C77)</f>
        <v/>
      </c>
      <c r="I77" s="73"/>
    </row>
    <row r="78" spans="1:12" s="41" customFormat="1" x14ac:dyDescent="0.2">
      <c r="A78" s="295" t="s">
        <v>66</v>
      </c>
      <c r="B78" s="295"/>
      <c r="C78" s="122">
        <f>SUM(C63:C76)</f>
        <v>-221723.96999999997</v>
      </c>
      <c r="D78" s="119">
        <f>SUM(D63:D76)</f>
        <v>-83882.77</v>
      </c>
      <c r="E78" s="123">
        <f>SUM(E63:E76)</f>
        <v>-230037.59999999998</v>
      </c>
      <c r="F78" s="119">
        <f>SUM(F63:F76)</f>
        <v>-313920.37</v>
      </c>
      <c r="G78" s="119">
        <f>F78-C78</f>
        <v>-92196.400000000023</v>
      </c>
      <c r="H78" s="120">
        <f>F78/C78</f>
        <v>1.4158161158669496</v>
      </c>
      <c r="I78" s="125"/>
      <c r="L78" s="6"/>
    </row>
    <row r="79" spans="1:12" x14ac:dyDescent="0.2">
      <c r="A79" s="31"/>
      <c r="B79" s="32"/>
      <c r="C79" s="33"/>
      <c r="D79" s="34"/>
      <c r="E79" s="35"/>
      <c r="F79" s="34"/>
      <c r="G79" s="36"/>
      <c r="H79" s="40" t="str">
        <f>IF(ISERROR(D79/C79),"",D79/C79)</f>
        <v/>
      </c>
      <c r="I79" s="73"/>
    </row>
    <row r="80" spans="1:12" x14ac:dyDescent="0.2">
      <c r="A80" s="116"/>
      <c r="B80" s="143" t="s">
        <v>38</v>
      </c>
      <c r="C80" s="122">
        <f>E22</f>
        <v>4465.6980162353721</v>
      </c>
      <c r="D80" s="117"/>
      <c r="E80" s="118"/>
      <c r="F80" s="117"/>
      <c r="G80" s="119"/>
      <c r="H80" s="120"/>
      <c r="I80" s="121"/>
    </row>
    <row r="81" spans="1:12" x14ac:dyDescent="0.2">
      <c r="A81" s="31"/>
      <c r="B81" s="32"/>
      <c r="C81" s="33"/>
      <c r="D81" s="34"/>
      <c r="E81" s="35"/>
      <c r="F81" s="34"/>
      <c r="G81" s="36"/>
      <c r="H81" s="40"/>
      <c r="I81" s="73"/>
    </row>
    <row r="82" spans="1:12" s="66" customFormat="1" ht="18" x14ac:dyDescent="0.25">
      <c r="A82" s="303" t="s">
        <v>48</v>
      </c>
      <c r="B82" s="303"/>
      <c r="C82" s="65">
        <f>C58+C78+C80</f>
        <v>1081531.07</v>
      </c>
      <c r="D82" s="65">
        <f>D58+D78</f>
        <v>193352.2</v>
      </c>
      <c r="E82" s="65">
        <f>E58+E78</f>
        <v>875050.86</v>
      </c>
      <c r="F82" s="65">
        <f>F58+F78</f>
        <v>1068403.06</v>
      </c>
      <c r="G82" s="142">
        <f>F82-C82</f>
        <v>-13128.010000000009</v>
      </c>
      <c r="H82" s="68">
        <f>F82/C82</f>
        <v>0.98786164321659298</v>
      </c>
      <c r="I82" s="80"/>
      <c r="L82" s="67"/>
    </row>
    <row r="83" spans="1:12" x14ac:dyDescent="0.2">
      <c r="I83" s="73"/>
    </row>
    <row r="84" spans="1:12" ht="22.5" x14ac:dyDescent="0.3">
      <c r="A84" s="294" t="s">
        <v>49</v>
      </c>
      <c r="B84" s="294"/>
      <c r="C84" s="294"/>
      <c r="D84" s="294"/>
      <c r="E84" s="294"/>
      <c r="F84" s="294"/>
      <c r="G84" s="294"/>
      <c r="H84" s="294"/>
      <c r="I84" s="81"/>
    </row>
    <row r="85" spans="1:12" x14ac:dyDescent="0.2">
      <c r="I85" s="73"/>
    </row>
    <row r="86" spans="1:12" s="30" customFormat="1" ht="36" x14ac:dyDescent="0.25">
      <c r="A86" s="307" t="s">
        <v>50</v>
      </c>
      <c r="B86" s="307"/>
      <c r="C86" s="207" t="s">
        <v>51</v>
      </c>
      <c r="D86" s="208" t="s">
        <v>5</v>
      </c>
      <c r="E86" s="209" t="s">
        <v>6</v>
      </c>
      <c r="F86" s="208" t="s">
        <v>7</v>
      </c>
      <c r="G86" s="208" t="s">
        <v>70</v>
      </c>
      <c r="H86" s="208" t="s">
        <v>8</v>
      </c>
      <c r="I86" s="210" t="s">
        <v>75</v>
      </c>
      <c r="J86" s="42"/>
      <c r="K86" s="42"/>
      <c r="L86" s="43"/>
    </row>
    <row r="87" spans="1:12" s="3" customFormat="1" x14ac:dyDescent="0.2">
      <c r="A87" s="304"/>
      <c r="B87" s="304"/>
      <c r="C87" s="108"/>
      <c r="D87" s="109"/>
      <c r="E87" s="110"/>
      <c r="F87" s="109"/>
      <c r="G87" s="111"/>
      <c r="H87" s="112"/>
      <c r="I87" s="113"/>
      <c r="L87" s="11"/>
    </row>
    <row r="88" spans="1:12" x14ac:dyDescent="0.2">
      <c r="A88" s="304" t="s">
        <v>91</v>
      </c>
      <c r="B88" s="304"/>
      <c r="C88" s="108">
        <v>15483.11</v>
      </c>
      <c r="D88" s="109"/>
      <c r="E88" s="110">
        <v>0</v>
      </c>
      <c r="F88" s="109">
        <f>D88+E88</f>
        <v>0</v>
      </c>
      <c r="G88" s="111">
        <f>F88-C88</f>
        <v>-15483.11</v>
      </c>
      <c r="H88" s="112">
        <f>F88/C88</f>
        <v>0</v>
      </c>
      <c r="I88" s="140"/>
    </row>
    <row r="89" spans="1:12" x14ac:dyDescent="0.2">
      <c r="A89" s="304" t="s">
        <v>92</v>
      </c>
      <c r="B89" s="304"/>
      <c r="C89" s="108"/>
      <c r="D89" s="109"/>
      <c r="E89" s="110">
        <v>0</v>
      </c>
      <c r="F89" s="109">
        <f>D89+E89</f>
        <v>0</v>
      </c>
      <c r="G89" s="111">
        <f>F89-C89</f>
        <v>0</v>
      </c>
      <c r="H89" s="112" t="e">
        <f>F89/C89</f>
        <v>#DIV/0!</v>
      </c>
      <c r="I89" s="140"/>
    </row>
    <row r="90" spans="1:12" x14ac:dyDescent="0.2">
      <c r="A90" s="305"/>
      <c r="B90" s="305"/>
      <c r="C90" s="114"/>
      <c r="D90" s="115"/>
      <c r="E90" s="110">
        <v>0</v>
      </c>
      <c r="F90" s="109">
        <f>D90+E90</f>
        <v>0</v>
      </c>
      <c r="G90" s="111">
        <f>F90-C90</f>
        <v>0</v>
      </c>
      <c r="H90" s="112" t="e">
        <f>F90/C90</f>
        <v>#DIV/0!</v>
      </c>
      <c r="I90" s="141"/>
    </row>
    <row r="91" spans="1:12" ht="18" x14ac:dyDescent="0.25">
      <c r="A91" s="306" t="s">
        <v>93</v>
      </c>
      <c r="B91" s="306"/>
      <c r="C91" s="211">
        <f>SUM(C87:C90)</f>
        <v>15483.11</v>
      </c>
      <c r="D91" s="211">
        <f t="shared" ref="D91:F91" si="7">SUM(D87:D90)</f>
        <v>0</v>
      </c>
      <c r="E91" s="211">
        <f t="shared" si="7"/>
        <v>0</v>
      </c>
      <c r="F91" s="211">
        <f t="shared" si="7"/>
        <v>0</v>
      </c>
      <c r="G91" s="212">
        <f>SUM(G87:G90)</f>
        <v>-15483.11</v>
      </c>
      <c r="H91" s="213">
        <f>IF(ISERROR(D91/C91),"",D91/C91)</f>
        <v>0</v>
      </c>
      <c r="I91" s="214"/>
    </row>
    <row r="93" spans="1:12" ht="15.75" x14ac:dyDescent="0.25">
      <c r="A93" s="139" t="e">
        <f ca="1">CELL("FILENAME")</f>
        <v>#N/A</v>
      </c>
    </row>
  </sheetData>
  <mergeCells count="17">
    <mergeCell ref="A82:B82"/>
    <mergeCell ref="A88:B88"/>
    <mergeCell ref="A89:B89"/>
    <mergeCell ref="A90:B90"/>
    <mergeCell ref="A91:B91"/>
    <mergeCell ref="A84:H84"/>
    <mergeCell ref="A86:B86"/>
    <mergeCell ref="A87:B87"/>
    <mergeCell ref="A61:H61"/>
    <mergeCell ref="A78:B78"/>
    <mergeCell ref="A1:H1"/>
    <mergeCell ref="A26:H26"/>
    <mergeCell ref="A58:B58"/>
    <mergeCell ref="A7:E7"/>
    <mergeCell ref="B3:E3"/>
    <mergeCell ref="B4:E4"/>
    <mergeCell ref="B5:E5"/>
  </mergeCells>
  <conditionalFormatting sqref="G2:G6 G92:G65542">
    <cfRule type="cellIs" dxfId="145" priority="70" stopIfTrue="1" operator="lessThan">
      <formula>0</formula>
    </cfRule>
    <cfRule type="cellIs" dxfId="144" priority="71" stopIfTrue="1" operator="greaterThan">
      <formula>0</formula>
    </cfRule>
  </conditionalFormatting>
  <conditionalFormatting sqref="E29:E56">
    <cfRule type="cellIs" dxfId="143" priority="34" stopIfTrue="1" operator="equal">
      <formula>0</formula>
    </cfRule>
  </conditionalFormatting>
  <conditionalFormatting sqref="G28:G33 G85 G25 G7:G21 G35:G54 G83 G81 G65 G57:G60 G77:G79 G67:G74">
    <cfRule type="cellIs" dxfId="142" priority="35" stopIfTrue="1" operator="lessThan">
      <formula>0</formula>
    </cfRule>
    <cfRule type="cellIs" dxfId="141" priority="36" stopIfTrue="1" operator="greaterThan">
      <formula>0</formula>
    </cfRule>
  </conditionalFormatting>
  <conditionalFormatting sqref="G75">
    <cfRule type="cellIs" dxfId="140" priority="32" stopIfTrue="1" operator="lessThan">
      <formula>0</formula>
    </cfRule>
    <cfRule type="cellIs" dxfId="139" priority="33" stopIfTrue="1" operator="greaterThan">
      <formula>0</formula>
    </cfRule>
  </conditionalFormatting>
  <conditionalFormatting sqref="G55:G56">
    <cfRule type="cellIs" dxfId="138" priority="30" stopIfTrue="1" operator="lessThan">
      <formula>0</formula>
    </cfRule>
    <cfRule type="cellIs" dxfId="137" priority="31" stopIfTrue="1" operator="greaterThan">
      <formula>0</formula>
    </cfRule>
  </conditionalFormatting>
  <conditionalFormatting sqref="E39:E56">
    <cfRule type="cellIs" dxfId="136" priority="27" stopIfTrue="1" operator="equal">
      <formula>0</formula>
    </cfRule>
  </conditionalFormatting>
  <conditionalFormatting sqref="G76">
    <cfRule type="cellIs" dxfId="135" priority="28" stopIfTrue="1" operator="lessThan">
      <formula>0</formula>
    </cfRule>
    <cfRule type="cellIs" dxfId="134" priority="29" stopIfTrue="1" operator="greaterThan">
      <formula>0</formula>
    </cfRule>
  </conditionalFormatting>
  <conditionalFormatting sqref="E34">
    <cfRule type="cellIs" dxfId="133" priority="24" stopIfTrue="1" operator="equal">
      <formula>0</formula>
    </cfRule>
  </conditionalFormatting>
  <conditionalFormatting sqref="G34">
    <cfRule type="cellIs" dxfId="132" priority="25" stopIfTrue="1" operator="lessThan">
      <formula>0</formula>
    </cfRule>
    <cfRule type="cellIs" dxfId="131" priority="26" stopIfTrue="1" operator="greaterThan">
      <formula>0</formula>
    </cfRule>
  </conditionalFormatting>
  <conditionalFormatting sqref="G80">
    <cfRule type="cellIs" dxfId="130" priority="22" stopIfTrue="1" operator="lessThan">
      <formula>0</formula>
    </cfRule>
    <cfRule type="cellIs" dxfId="129" priority="23" stopIfTrue="1" operator="greaterThan">
      <formula>0</formula>
    </cfRule>
  </conditionalFormatting>
  <conditionalFormatting sqref="G82">
    <cfRule type="cellIs" dxfId="128" priority="20" stopIfTrue="1" operator="lessThan">
      <formula>0</formula>
    </cfRule>
    <cfRule type="cellIs" dxfId="127" priority="21" stopIfTrue="1" operator="greaterThan">
      <formula>0</formula>
    </cfRule>
  </conditionalFormatting>
  <conditionalFormatting sqref="E87:E88">
    <cfRule type="cellIs" dxfId="126" priority="17" stopIfTrue="1" operator="equal">
      <formula>0</formula>
    </cfRule>
  </conditionalFormatting>
  <conditionalFormatting sqref="G87:G88 G91">
    <cfRule type="cellIs" dxfId="125" priority="18" stopIfTrue="1" operator="lessThan">
      <formula>0</formula>
    </cfRule>
    <cfRule type="cellIs" dxfId="124" priority="19" stopIfTrue="1" operator="greaterThan">
      <formula>0</formula>
    </cfRule>
  </conditionalFormatting>
  <conditionalFormatting sqref="E89">
    <cfRule type="cellIs" dxfId="123" priority="14" stopIfTrue="1" operator="equal">
      <formula>0</formula>
    </cfRule>
  </conditionalFormatting>
  <conditionalFormatting sqref="G89">
    <cfRule type="cellIs" dxfId="122" priority="15" stopIfTrue="1" operator="lessThan">
      <formula>0</formula>
    </cfRule>
    <cfRule type="cellIs" dxfId="121" priority="16" stopIfTrue="1" operator="greaterThan">
      <formula>0</formula>
    </cfRule>
  </conditionalFormatting>
  <conditionalFormatting sqref="E90">
    <cfRule type="cellIs" dxfId="120" priority="11" stopIfTrue="1" operator="equal">
      <formula>0</formula>
    </cfRule>
  </conditionalFormatting>
  <conditionalFormatting sqref="G90">
    <cfRule type="cellIs" dxfId="119" priority="12" stopIfTrue="1" operator="lessThan">
      <formula>0</formula>
    </cfRule>
    <cfRule type="cellIs" dxfId="118" priority="13" stopIfTrue="1" operator="greaterThan">
      <formula>0</formula>
    </cfRule>
  </conditionalFormatting>
  <conditionalFormatting sqref="G66">
    <cfRule type="cellIs" dxfId="117" priority="9" stopIfTrue="1" operator="lessThan">
      <formula>0</formula>
    </cfRule>
    <cfRule type="cellIs" dxfId="116" priority="10" stopIfTrue="1" operator="greaterThan">
      <formula>0</formula>
    </cfRule>
  </conditionalFormatting>
  <conditionalFormatting sqref="G64">
    <cfRule type="cellIs" dxfId="115" priority="5" stopIfTrue="1" operator="lessThan">
      <formula>0</formula>
    </cfRule>
    <cfRule type="cellIs" dxfId="114" priority="6" stopIfTrue="1" operator="greaterThan">
      <formula>0</formula>
    </cfRule>
  </conditionalFormatting>
  <conditionalFormatting sqref="E64">
    <cfRule type="cellIs" dxfId="113" priority="4" stopIfTrue="1" operator="equal">
      <formula>0</formula>
    </cfRule>
  </conditionalFormatting>
  <conditionalFormatting sqref="E64">
    <cfRule type="cellIs" dxfId="112" priority="3" stopIfTrue="1" operator="equal">
      <formula>0</formula>
    </cfRule>
  </conditionalFormatting>
  <conditionalFormatting sqref="E65:E76">
    <cfRule type="cellIs" dxfId="111" priority="2" stopIfTrue="1" operator="equal">
      <formula>0</formula>
    </cfRule>
  </conditionalFormatting>
  <conditionalFormatting sqref="E65:E76">
    <cfRule type="cellIs" dxfId="11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3"/>
  <sheetViews>
    <sheetView tabSelected="1" zoomScale="75" zoomScaleNormal="75" workbookViewId="0">
      <selection sqref="A1:H1"/>
    </sheetView>
  </sheetViews>
  <sheetFormatPr defaultRowHeight="15" x14ac:dyDescent="0.2"/>
  <cols>
    <col min="1" max="1" width="34.7109375" style="1" bestFit="1" customWidth="1"/>
    <col min="2" max="2" width="35.140625" style="3" bestFit="1" customWidth="1"/>
    <col min="3" max="3" width="27.7109375" style="4" bestFit="1" customWidth="1"/>
    <col min="4" max="4" width="30.42578125" style="2" bestFit="1" customWidth="1"/>
    <col min="5" max="5" width="31.85546875" style="5" bestFit="1" customWidth="1"/>
    <col min="6" max="6" width="24.5703125" style="2" bestFit="1" customWidth="1"/>
    <col min="7" max="7" width="32.28515625" style="6" bestFit="1" customWidth="1"/>
    <col min="8" max="8" width="26.5703125" style="7" customWidth="1"/>
    <col min="9" max="9" width="100.7109375" style="1" customWidth="1"/>
    <col min="10" max="10" width="4.7109375" style="1" bestFit="1" customWidth="1"/>
    <col min="11" max="11" width="35.140625" style="1" bestFit="1" customWidth="1"/>
    <col min="12" max="12" width="15.5703125" style="2" bestFit="1" customWidth="1"/>
    <col min="13" max="13" width="17.42578125" style="1" bestFit="1" customWidth="1"/>
    <col min="14" max="14" width="19" style="1" bestFit="1" customWidth="1"/>
    <col min="15" max="256" width="8.7109375" style="1"/>
    <col min="257" max="257" width="20.85546875" style="1" customWidth="1"/>
    <col min="258" max="258" width="35.140625" style="1" bestFit="1" customWidth="1"/>
    <col min="259" max="259" width="27.7109375" style="1" bestFit="1" customWidth="1"/>
    <col min="260" max="260" width="30.42578125" style="1" bestFit="1" customWidth="1"/>
    <col min="261" max="261" width="19.5703125" style="1" bestFit="1" customWidth="1"/>
    <col min="262" max="262" width="24.5703125" style="1" bestFit="1" customWidth="1"/>
    <col min="263" max="263" width="32.28515625" style="1" bestFit="1" customWidth="1"/>
    <col min="264" max="264" width="18.140625" style="1" bestFit="1" customWidth="1"/>
    <col min="265" max="265" width="7.5703125" style="1" bestFit="1" customWidth="1"/>
    <col min="266" max="266" width="4.7109375" style="1" bestFit="1" customWidth="1"/>
    <col min="267" max="267" width="35.140625" style="1" bestFit="1" customWidth="1"/>
    <col min="268" max="268" width="15.5703125" style="1" bestFit="1" customWidth="1"/>
    <col min="269" max="269" width="17.42578125" style="1" bestFit="1" customWidth="1"/>
    <col min="270" max="270" width="19" style="1" bestFit="1" customWidth="1"/>
    <col min="271" max="512" width="8.7109375" style="1"/>
    <col min="513" max="513" width="20.85546875" style="1" customWidth="1"/>
    <col min="514" max="514" width="35.140625" style="1" bestFit="1" customWidth="1"/>
    <col min="515" max="515" width="27.7109375" style="1" bestFit="1" customWidth="1"/>
    <col min="516" max="516" width="30.42578125" style="1" bestFit="1" customWidth="1"/>
    <col min="517" max="517" width="19.5703125" style="1" bestFit="1" customWidth="1"/>
    <col min="518" max="518" width="24.5703125" style="1" bestFit="1" customWidth="1"/>
    <col min="519" max="519" width="32.28515625" style="1" bestFit="1" customWidth="1"/>
    <col min="520" max="520" width="18.140625" style="1" bestFit="1" customWidth="1"/>
    <col min="521" max="521" width="7.5703125" style="1" bestFit="1" customWidth="1"/>
    <col min="522" max="522" width="4.7109375" style="1" bestFit="1" customWidth="1"/>
    <col min="523" max="523" width="35.140625" style="1" bestFit="1" customWidth="1"/>
    <col min="524" max="524" width="15.5703125" style="1" bestFit="1" customWidth="1"/>
    <col min="525" max="525" width="17.42578125" style="1" bestFit="1" customWidth="1"/>
    <col min="526" max="526" width="19" style="1" bestFit="1" customWidth="1"/>
    <col min="527" max="768" width="8.7109375" style="1"/>
    <col min="769" max="769" width="20.85546875" style="1" customWidth="1"/>
    <col min="770" max="770" width="35.140625" style="1" bestFit="1" customWidth="1"/>
    <col min="771" max="771" width="27.7109375" style="1" bestFit="1" customWidth="1"/>
    <col min="772" max="772" width="30.42578125" style="1" bestFit="1" customWidth="1"/>
    <col min="773" max="773" width="19.5703125" style="1" bestFit="1" customWidth="1"/>
    <col min="774" max="774" width="24.5703125" style="1" bestFit="1" customWidth="1"/>
    <col min="775" max="775" width="32.28515625" style="1" bestFit="1" customWidth="1"/>
    <col min="776" max="776" width="18.140625" style="1" bestFit="1" customWidth="1"/>
    <col min="777" max="777" width="7.5703125" style="1" bestFit="1" customWidth="1"/>
    <col min="778" max="778" width="4.7109375" style="1" bestFit="1" customWidth="1"/>
    <col min="779" max="779" width="35.140625" style="1" bestFit="1" customWidth="1"/>
    <col min="780" max="780" width="15.5703125" style="1" bestFit="1" customWidth="1"/>
    <col min="781" max="781" width="17.42578125" style="1" bestFit="1" customWidth="1"/>
    <col min="782" max="782" width="19" style="1" bestFit="1" customWidth="1"/>
    <col min="783" max="1024" width="8.7109375" style="1"/>
    <col min="1025" max="1025" width="20.85546875" style="1" customWidth="1"/>
    <col min="1026" max="1026" width="35.140625" style="1" bestFit="1" customWidth="1"/>
    <col min="1027" max="1027" width="27.7109375" style="1" bestFit="1" customWidth="1"/>
    <col min="1028" max="1028" width="30.42578125" style="1" bestFit="1" customWidth="1"/>
    <col min="1029" max="1029" width="19.5703125" style="1" bestFit="1" customWidth="1"/>
    <col min="1030" max="1030" width="24.5703125" style="1" bestFit="1" customWidth="1"/>
    <col min="1031" max="1031" width="32.28515625" style="1" bestFit="1" customWidth="1"/>
    <col min="1032" max="1032" width="18.140625" style="1" bestFit="1" customWidth="1"/>
    <col min="1033" max="1033" width="7.5703125" style="1" bestFit="1" customWidth="1"/>
    <col min="1034" max="1034" width="4.7109375" style="1" bestFit="1" customWidth="1"/>
    <col min="1035" max="1035" width="35.140625" style="1" bestFit="1" customWidth="1"/>
    <col min="1036" max="1036" width="15.5703125" style="1" bestFit="1" customWidth="1"/>
    <col min="1037" max="1037" width="17.42578125" style="1" bestFit="1" customWidth="1"/>
    <col min="1038" max="1038" width="19" style="1" bestFit="1" customWidth="1"/>
    <col min="1039" max="1280" width="8.7109375" style="1"/>
    <col min="1281" max="1281" width="20.85546875" style="1" customWidth="1"/>
    <col min="1282" max="1282" width="35.140625" style="1" bestFit="1" customWidth="1"/>
    <col min="1283" max="1283" width="27.7109375" style="1" bestFit="1" customWidth="1"/>
    <col min="1284" max="1284" width="30.42578125" style="1" bestFit="1" customWidth="1"/>
    <col min="1285" max="1285" width="19.5703125" style="1" bestFit="1" customWidth="1"/>
    <col min="1286" max="1286" width="24.5703125" style="1" bestFit="1" customWidth="1"/>
    <col min="1287" max="1287" width="32.28515625" style="1" bestFit="1" customWidth="1"/>
    <col min="1288" max="1288" width="18.140625" style="1" bestFit="1" customWidth="1"/>
    <col min="1289" max="1289" width="7.5703125" style="1" bestFit="1" customWidth="1"/>
    <col min="1290" max="1290" width="4.7109375" style="1" bestFit="1" customWidth="1"/>
    <col min="1291" max="1291" width="35.140625" style="1" bestFit="1" customWidth="1"/>
    <col min="1292" max="1292" width="15.5703125" style="1" bestFit="1" customWidth="1"/>
    <col min="1293" max="1293" width="17.42578125" style="1" bestFit="1" customWidth="1"/>
    <col min="1294" max="1294" width="19" style="1" bestFit="1" customWidth="1"/>
    <col min="1295" max="1536" width="8.7109375" style="1"/>
    <col min="1537" max="1537" width="20.85546875" style="1" customWidth="1"/>
    <col min="1538" max="1538" width="35.140625" style="1" bestFit="1" customWidth="1"/>
    <col min="1539" max="1539" width="27.7109375" style="1" bestFit="1" customWidth="1"/>
    <col min="1540" max="1540" width="30.42578125" style="1" bestFit="1" customWidth="1"/>
    <col min="1541" max="1541" width="19.5703125" style="1" bestFit="1" customWidth="1"/>
    <col min="1542" max="1542" width="24.5703125" style="1" bestFit="1" customWidth="1"/>
    <col min="1543" max="1543" width="32.28515625" style="1" bestFit="1" customWidth="1"/>
    <col min="1544" max="1544" width="18.140625" style="1" bestFit="1" customWidth="1"/>
    <col min="1545" max="1545" width="7.5703125" style="1" bestFit="1" customWidth="1"/>
    <col min="1546" max="1546" width="4.7109375" style="1" bestFit="1" customWidth="1"/>
    <col min="1547" max="1547" width="35.140625" style="1" bestFit="1" customWidth="1"/>
    <col min="1548" max="1548" width="15.5703125" style="1" bestFit="1" customWidth="1"/>
    <col min="1549" max="1549" width="17.42578125" style="1" bestFit="1" customWidth="1"/>
    <col min="1550" max="1550" width="19" style="1" bestFit="1" customWidth="1"/>
    <col min="1551" max="1792" width="8.7109375" style="1"/>
    <col min="1793" max="1793" width="20.85546875" style="1" customWidth="1"/>
    <col min="1794" max="1794" width="35.140625" style="1" bestFit="1" customWidth="1"/>
    <col min="1795" max="1795" width="27.7109375" style="1" bestFit="1" customWidth="1"/>
    <col min="1796" max="1796" width="30.42578125" style="1" bestFit="1" customWidth="1"/>
    <col min="1797" max="1797" width="19.5703125" style="1" bestFit="1" customWidth="1"/>
    <col min="1798" max="1798" width="24.5703125" style="1" bestFit="1" customWidth="1"/>
    <col min="1799" max="1799" width="32.28515625" style="1" bestFit="1" customWidth="1"/>
    <col min="1800" max="1800" width="18.140625" style="1" bestFit="1" customWidth="1"/>
    <col min="1801" max="1801" width="7.5703125" style="1" bestFit="1" customWidth="1"/>
    <col min="1802" max="1802" width="4.7109375" style="1" bestFit="1" customWidth="1"/>
    <col min="1803" max="1803" width="35.140625" style="1" bestFit="1" customWidth="1"/>
    <col min="1804" max="1804" width="15.5703125" style="1" bestFit="1" customWidth="1"/>
    <col min="1805" max="1805" width="17.42578125" style="1" bestFit="1" customWidth="1"/>
    <col min="1806" max="1806" width="19" style="1" bestFit="1" customWidth="1"/>
    <col min="1807" max="2048" width="8.7109375" style="1"/>
    <col min="2049" max="2049" width="20.85546875" style="1" customWidth="1"/>
    <col min="2050" max="2050" width="35.140625" style="1" bestFit="1" customWidth="1"/>
    <col min="2051" max="2051" width="27.7109375" style="1" bestFit="1" customWidth="1"/>
    <col min="2052" max="2052" width="30.42578125" style="1" bestFit="1" customWidth="1"/>
    <col min="2053" max="2053" width="19.5703125" style="1" bestFit="1" customWidth="1"/>
    <col min="2054" max="2054" width="24.5703125" style="1" bestFit="1" customWidth="1"/>
    <col min="2055" max="2055" width="32.28515625" style="1" bestFit="1" customWidth="1"/>
    <col min="2056" max="2056" width="18.140625" style="1" bestFit="1" customWidth="1"/>
    <col min="2057" max="2057" width="7.5703125" style="1" bestFit="1" customWidth="1"/>
    <col min="2058" max="2058" width="4.7109375" style="1" bestFit="1" customWidth="1"/>
    <col min="2059" max="2059" width="35.140625" style="1" bestFit="1" customWidth="1"/>
    <col min="2060" max="2060" width="15.5703125" style="1" bestFit="1" customWidth="1"/>
    <col min="2061" max="2061" width="17.42578125" style="1" bestFit="1" customWidth="1"/>
    <col min="2062" max="2062" width="19" style="1" bestFit="1" customWidth="1"/>
    <col min="2063" max="2304" width="8.7109375" style="1"/>
    <col min="2305" max="2305" width="20.85546875" style="1" customWidth="1"/>
    <col min="2306" max="2306" width="35.140625" style="1" bestFit="1" customWidth="1"/>
    <col min="2307" max="2307" width="27.7109375" style="1" bestFit="1" customWidth="1"/>
    <col min="2308" max="2308" width="30.42578125" style="1" bestFit="1" customWidth="1"/>
    <col min="2309" max="2309" width="19.5703125" style="1" bestFit="1" customWidth="1"/>
    <col min="2310" max="2310" width="24.5703125" style="1" bestFit="1" customWidth="1"/>
    <col min="2311" max="2311" width="32.28515625" style="1" bestFit="1" customWidth="1"/>
    <col min="2312" max="2312" width="18.140625" style="1" bestFit="1" customWidth="1"/>
    <col min="2313" max="2313" width="7.5703125" style="1" bestFit="1" customWidth="1"/>
    <col min="2314" max="2314" width="4.7109375" style="1" bestFit="1" customWidth="1"/>
    <col min="2315" max="2315" width="35.140625" style="1" bestFit="1" customWidth="1"/>
    <col min="2316" max="2316" width="15.5703125" style="1" bestFit="1" customWidth="1"/>
    <col min="2317" max="2317" width="17.42578125" style="1" bestFit="1" customWidth="1"/>
    <col min="2318" max="2318" width="19" style="1" bestFit="1" customWidth="1"/>
    <col min="2319" max="2560" width="8.7109375" style="1"/>
    <col min="2561" max="2561" width="20.85546875" style="1" customWidth="1"/>
    <col min="2562" max="2562" width="35.140625" style="1" bestFit="1" customWidth="1"/>
    <col min="2563" max="2563" width="27.7109375" style="1" bestFit="1" customWidth="1"/>
    <col min="2564" max="2564" width="30.42578125" style="1" bestFit="1" customWidth="1"/>
    <col min="2565" max="2565" width="19.5703125" style="1" bestFit="1" customWidth="1"/>
    <col min="2566" max="2566" width="24.5703125" style="1" bestFit="1" customWidth="1"/>
    <col min="2567" max="2567" width="32.28515625" style="1" bestFit="1" customWidth="1"/>
    <col min="2568" max="2568" width="18.140625" style="1" bestFit="1" customWidth="1"/>
    <col min="2569" max="2569" width="7.5703125" style="1" bestFit="1" customWidth="1"/>
    <col min="2570" max="2570" width="4.7109375" style="1" bestFit="1" customWidth="1"/>
    <col min="2571" max="2571" width="35.140625" style="1" bestFit="1" customWidth="1"/>
    <col min="2572" max="2572" width="15.5703125" style="1" bestFit="1" customWidth="1"/>
    <col min="2573" max="2573" width="17.42578125" style="1" bestFit="1" customWidth="1"/>
    <col min="2574" max="2574" width="19" style="1" bestFit="1" customWidth="1"/>
    <col min="2575" max="2816" width="8.7109375" style="1"/>
    <col min="2817" max="2817" width="20.85546875" style="1" customWidth="1"/>
    <col min="2818" max="2818" width="35.140625" style="1" bestFit="1" customWidth="1"/>
    <col min="2819" max="2819" width="27.7109375" style="1" bestFit="1" customWidth="1"/>
    <col min="2820" max="2820" width="30.42578125" style="1" bestFit="1" customWidth="1"/>
    <col min="2821" max="2821" width="19.5703125" style="1" bestFit="1" customWidth="1"/>
    <col min="2822" max="2822" width="24.5703125" style="1" bestFit="1" customWidth="1"/>
    <col min="2823" max="2823" width="32.28515625" style="1" bestFit="1" customWidth="1"/>
    <col min="2824" max="2824" width="18.140625" style="1" bestFit="1" customWidth="1"/>
    <col min="2825" max="2825" width="7.5703125" style="1" bestFit="1" customWidth="1"/>
    <col min="2826" max="2826" width="4.7109375" style="1" bestFit="1" customWidth="1"/>
    <col min="2827" max="2827" width="35.140625" style="1" bestFit="1" customWidth="1"/>
    <col min="2828" max="2828" width="15.5703125" style="1" bestFit="1" customWidth="1"/>
    <col min="2829" max="2829" width="17.42578125" style="1" bestFit="1" customWidth="1"/>
    <col min="2830" max="2830" width="19" style="1" bestFit="1" customWidth="1"/>
    <col min="2831" max="3072" width="8.7109375" style="1"/>
    <col min="3073" max="3073" width="20.85546875" style="1" customWidth="1"/>
    <col min="3074" max="3074" width="35.140625" style="1" bestFit="1" customWidth="1"/>
    <col min="3075" max="3075" width="27.7109375" style="1" bestFit="1" customWidth="1"/>
    <col min="3076" max="3076" width="30.42578125" style="1" bestFit="1" customWidth="1"/>
    <col min="3077" max="3077" width="19.5703125" style="1" bestFit="1" customWidth="1"/>
    <col min="3078" max="3078" width="24.5703125" style="1" bestFit="1" customWidth="1"/>
    <col min="3079" max="3079" width="32.28515625" style="1" bestFit="1" customWidth="1"/>
    <col min="3080" max="3080" width="18.140625" style="1" bestFit="1" customWidth="1"/>
    <col min="3081" max="3081" width="7.5703125" style="1" bestFit="1" customWidth="1"/>
    <col min="3082" max="3082" width="4.7109375" style="1" bestFit="1" customWidth="1"/>
    <col min="3083" max="3083" width="35.140625" style="1" bestFit="1" customWidth="1"/>
    <col min="3084" max="3084" width="15.5703125" style="1" bestFit="1" customWidth="1"/>
    <col min="3085" max="3085" width="17.42578125" style="1" bestFit="1" customWidth="1"/>
    <col min="3086" max="3086" width="19" style="1" bestFit="1" customWidth="1"/>
    <col min="3087" max="3328" width="8.7109375" style="1"/>
    <col min="3329" max="3329" width="20.85546875" style="1" customWidth="1"/>
    <col min="3330" max="3330" width="35.140625" style="1" bestFit="1" customWidth="1"/>
    <col min="3331" max="3331" width="27.7109375" style="1" bestFit="1" customWidth="1"/>
    <col min="3332" max="3332" width="30.42578125" style="1" bestFit="1" customWidth="1"/>
    <col min="3333" max="3333" width="19.5703125" style="1" bestFit="1" customWidth="1"/>
    <col min="3334" max="3334" width="24.5703125" style="1" bestFit="1" customWidth="1"/>
    <col min="3335" max="3335" width="32.28515625" style="1" bestFit="1" customWidth="1"/>
    <col min="3336" max="3336" width="18.140625" style="1" bestFit="1" customWidth="1"/>
    <col min="3337" max="3337" width="7.5703125" style="1" bestFit="1" customWidth="1"/>
    <col min="3338" max="3338" width="4.7109375" style="1" bestFit="1" customWidth="1"/>
    <col min="3339" max="3339" width="35.140625" style="1" bestFit="1" customWidth="1"/>
    <col min="3340" max="3340" width="15.5703125" style="1" bestFit="1" customWidth="1"/>
    <col min="3341" max="3341" width="17.42578125" style="1" bestFit="1" customWidth="1"/>
    <col min="3342" max="3342" width="19" style="1" bestFit="1" customWidth="1"/>
    <col min="3343" max="3584" width="8.7109375" style="1"/>
    <col min="3585" max="3585" width="20.85546875" style="1" customWidth="1"/>
    <col min="3586" max="3586" width="35.140625" style="1" bestFit="1" customWidth="1"/>
    <col min="3587" max="3587" width="27.7109375" style="1" bestFit="1" customWidth="1"/>
    <col min="3588" max="3588" width="30.42578125" style="1" bestFit="1" customWidth="1"/>
    <col min="3589" max="3589" width="19.5703125" style="1" bestFit="1" customWidth="1"/>
    <col min="3590" max="3590" width="24.5703125" style="1" bestFit="1" customWidth="1"/>
    <col min="3591" max="3591" width="32.28515625" style="1" bestFit="1" customWidth="1"/>
    <col min="3592" max="3592" width="18.140625" style="1" bestFit="1" customWidth="1"/>
    <col min="3593" max="3593" width="7.5703125" style="1" bestFit="1" customWidth="1"/>
    <col min="3594" max="3594" width="4.7109375" style="1" bestFit="1" customWidth="1"/>
    <col min="3595" max="3595" width="35.140625" style="1" bestFit="1" customWidth="1"/>
    <col min="3596" max="3596" width="15.5703125" style="1" bestFit="1" customWidth="1"/>
    <col min="3597" max="3597" width="17.42578125" style="1" bestFit="1" customWidth="1"/>
    <col min="3598" max="3598" width="19" style="1" bestFit="1" customWidth="1"/>
    <col min="3599" max="3840" width="8.7109375" style="1"/>
    <col min="3841" max="3841" width="20.85546875" style="1" customWidth="1"/>
    <col min="3842" max="3842" width="35.140625" style="1" bestFit="1" customWidth="1"/>
    <col min="3843" max="3843" width="27.7109375" style="1" bestFit="1" customWidth="1"/>
    <col min="3844" max="3844" width="30.42578125" style="1" bestFit="1" customWidth="1"/>
    <col min="3845" max="3845" width="19.5703125" style="1" bestFit="1" customWidth="1"/>
    <col min="3846" max="3846" width="24.5703125" style="1" bestFit="1" customWidth="1"/>
    <col min="3847" max="3847" width="32.28515625" style="1" bestFit="1" customWidth="1"/>
    <col min="3848" max="3848" width="18.140625" style="1" bestFit="1" customWidth="1"/>
    <col min="3849" max="3849" width="7.5703125" style="1" bestFit="1" customWidth="1"/>
    <col min="3850" max="3850" width="4.7109375" style="1" bestFit="1" customWidth="1"/>
    <col min="3851" max="3851" width="35.140625" style="1" bestFit="1" customWidth="1"/>
    <col min="3852" max="3852" width="15.5703125" style="1" bestFit="1" customWidth="1"/>
    <col min="3853" max="3853" width="17.42578125" style="1" bestFit="1" customWidth="1"/>
    <col min="3854" max="3854" width="19" style="1" bestFit="1" customWidth="1"/>
    <col min="3855" max="4096" width="8.7109375" style="1"/>
    <col min="4097" max="4097" width="20.85546875" style="1" customWidth="1"/>
    <col min="4098" max="4098" width="35.140625" style="1" bestFit="1" customWidth="1"/>
    <col min="4099" max="4099" width="27.7109375" style="1" bestFit="1" customWidth="1"/>
    <col min="4100" max="4100" width="30.42578125" style="1" bestFit="1" customWidth="1"/>
    <col min="4101" max="4101" width="19.5703125" style="1" bestFit="1" customWidth="1"/>
    <col min="4102" max="4102" width="24.5703125" style="1" bestFit="1" customWidth="1"/>
    <col min="4103" max="4103" width="32.28515625" style="1" bestFit="1" customWidth="1"/>
    <col min="4104" max="4104" width="18.140625" style="1" bestFit="1" customWidth="1"/>
    <col min="4105" max="4105" width="7.5703125" style="1" bestFit="1" customWidth="1"/>
    <col min="4106" max="4106" width="4.7109375" style="1" bestFit="1" customWidth="1"/>
    <col min="4107" max="4107" width="35.140625" style="1" bestFit="1" customWidth="1"/>
    <col min="4108" max="4108" width="15.5703125" style="1" bestFit="1" customWidth="1"/>
    <col min="4109" max="4109" width="17.42578125" style="1" bestFit="1" customWidth="1"/>
    <col min="4110" max="4110" width="19" style="1" bestFit="1" customWidth="1"/>
    <col min="4111" max="4352" width="8.7109375" style="1"/>
    <col min="4353" max="4353" width="20.85546875" style="1" customWidth="1"/>
    <col min="4354" max="4354" width="35.140625" style="1" bestFit="1" customWidth="1"/>
    <col min="4355" max="4355" width="27.7109375" style="1" bestFit="1" customWidth="1"/>
    <col min="4356" max="4356" width="30.42578125" style="1" bestFit="1" customWidth="1"/>
    <col min="4357" max="4357" width="19.5703125" style="1" bestFit="1" customWidth="1"/>
    <col min="4358" max="4358" width="24.5703125" style="1" bestFit="1" customWidth="1"/>
    <col min="4359" max="4359" width="32.28515625" style="1" bestFit="1" customWidth="1"/>
    <col min="4360" max="4360" width="18.140625" style="1" bestFit="1" customWidth="1"/>
    <col min="4361" max="4361" width="7.5703125" style="1" bestFit="1" customWidth="1"/>
    <col min="4362" max="4362" width="4.7109375" style="1" bestFit="1" customWidth="1"/>
    <col min="4363" max="4363" width="35.140625" style="1" bestFit="1" customWidth="1"/>
    <col min="4364" max="4364" width="15.5703125" style="1" bestFit="1" customWidth="1"/>
    <col min="4365" max="4365" width="17.42578125" style="1" bestFit="1" customWidth="1"/>
    <col min="4366" max="4366" width="19" style="1" bestFit="1" customWidth="1"/>
    <col min="4367" max="4608" width="8.7109375" style="1"/>
    <col min="4609" max="4609" width="20.85546875" style="1" customWidth="1"/>
    <col min="4610" max="4610" width="35.140625" style="1" bestFit="1" customWidth="1"/>
    <col min="4611" max="4611" width="27.7109375" style="1" bestFit="1" customWidth="1"/>
    <col min="4612" max="4612" width="30.42578125" style="1" bestFit="1" customWidth="1"/>
    <col min="4613" max="4613" width="19.5703125" style="1" bestFit="1" customWidth="1"/>
    <col min="4614" max="4614" width="24.5703125" style="1" bestFit="1" customWidth="1"/>
    <col min="4615" max="4615" width="32.28515625" style="1" bestFit="1" customWidth="1"/>
    <col min="4616" max="4616" width="18.140625" style="1" bestFit="1" customWidth="1"/>
    <col min="4617" max="4617" width="7.5703125" style="1" bestFit="1" customWidth="1"/>
    <col min="4618" max="4618" width="4.7109375" style="1" bestFit="1" customWidth="1"/>
    <col min="4619" max="4619" width="35.140625" style="1" bestFit="1" customWidth="1"/>
    <col min="4620" max="4620" width="15.5703125" style="1" bestFit="1" customWidth="1"/>
    <col min="4621" max="4621" width="17.42578125" style="1" bestFit="1" customWidth="1"/>
    <col min="4622" max="4622" width="19" style="1" bestFit="1" customWidth="1"/>
    <col min="4623" max="4864" width="8.7109375" style="1"/>
    <col min="4865" max="4865" width="20.85546875" style="1" customWidth="1"/>
    <col min="4866" max="4866" width="35.140625" style="1" bestFit="1" customWidth="1"/>
    <col min="4867" max="4867" width="27.7109375" style="1" bestFit="1" customWidth="1"/>
    <col min="4868" max="4868" width="30.42578125" style="1" bestFit="1" customWidth="1"/>
    <col min="4869" max="4869" width="19.5703125" style="1" bestFit="1" customWidth="1"/>
    <col min="4870" max="4870" width="24.5703125" style="1" bestFit="1" customWidth="1"/>
    <col min="4871" max="4871" width="32.28515625" style="1" bestFit="1" customWidth="1"/>
    <col min="4872" max="4872" width="18.140625" style="1" bestFit="1" customWidth="1"/>
    <col min="4873" max="4873" width="7.5703125" style="1" bestFit="1" customWidth="1"/>
    <col min="4874" max="4874" width="4.7109375" style="1" bestFit="1" customWidth="1"/>
    <col min="4875" max="4875" width="35.140625" style="1" bestFit="1" customWidth="1"/>
    <col min="4876" max="4876" width="15.5703125" style="1" bestFit="1" customWidth="1"/>
    <col min="4877" max="4877" width="17.42578125" style="1" bestFit="1" customWidth="1"/>
    <col min="4878" max="4878" width="19" style="1" bestFit="1" customWidth="1"/>
    <col min="4879" max="5120" width="8.7109375" style="1"/>
    <col min="5121" max="5121" width="20.85546875" style="1" customWidth="1"/>
    <col min="5122" max="5122" width="35.140625" style="1" bestFit="1" customWidth="1"/>
    <col min="5123" max="5123" width="27.7109375" style="1" bestFit="1" customWidth="1"/>
    <col min="5124" max="5124" width="30.42578125" style="1" bestFit="1" customWidth="1"/>
    <col min="5125" max="5125" width="19.5703125" style="1" bestFit="1" customWidth="1"/>
    <col min="5126" max="5126" width="24.5703125" style="1" bestFit="1" customWidth="1"/>
    <col min="5127" max="5127" width="32.28515625" style="1" bestFit="1" customWidth="1"/>
    <col min="5128" max="5128" width="18.140625" style="1" bestFit="1" customWidth="1"/>
    <col min="5129" max="5129" width="7.5703125" style="1" bestFit="1" customWidth="1"/>
    <col min="5130" max="5130" width="4.7109375" style="1" bestFit="1" customWidth="1"/>
    <col min="5131" max="5131" width="35.140625" style="1" bestFit="1" customWidth="1"/>
    <col min="5132" max="5132" width="15.5703125" style="1" bestFit="1" customWidth="1"/>
    <col min="5133" max="5133" width="17.42578125" style="1" bestFit="1" customWidth="1"/>
    <col min="5134" max="5134" width="19" style="1" bestFit="1" customWidth="1"/>
    <col min="5135" max="5376" width="8.7109375" style="1"/>
    <col min="5377" max="5377" width="20.85546875" style="1" customWidth="1"/>
    <col min="5378" max="5378" width="35.140625" style="1" bestFit="1" customWidth="1"/>
    <col min="5379" max="5379" width="27.7109375" style="1" bestFit="1" customWidth="1"/>
    <col min="5380" max="5380" width="30.42578125" style="1" bestFit="1" customWidth="1"/>
    <col min="5381" max="5381" width="19.5703125" style="1" bestFit="1" customWidth="1"/>
    <col min="5382" max="5382" width="24.5703125" style="1" bestFit="1" customWidth="1"/>
    <col min="5383" max="5383" width="32.28515625" style="1" bestFit="1" customWidth="1"/>
    <col min="5384" max="5384" width="18.140625" style="1" bestFit="1" customWidth="1"/>
    <col min="5385" max="5385" width="7.5703125" style="1" bestFit="1" customWidth="1"/>
    <col min="5386" max="5386" width="4.7109375" style="1" bestFit="1" customWidth="1"/>
    <col min="5387" max="5387" width="35.140625" style="1" bestFit="1" customWidth="1"/>
    <col min="5388" max="5388" width="15.5703125" style="1" bestFit="1" customWidth="1"/>
    <col min="5389" max="5389" width="17.42578125" style="1" bestFit="1" customWidth="1"/>
    <col min="5390" max="5390" width="19" style="1" bestFit="1" customWidth="1"/>
    <col min="5391" max="5632" width="8.7109375" style="1"/>
    <col min="5633" max="5633" width="20.85546875" style="1" customWidth="1"/>
    <col min="5634" max="5634" width="35.140625" style="1" bestFit="1" customWidth="1"/>
    <col min="5635" max="5635" width="27.7109375" style="1" bestFit="1" customWidth="1"/>
    <col min="5636" max="5636" width="30.42578125" style="1" bestFit="1" customWidth="1"/>
    <col min="5637" max="5637" width="19.5703125" style="1" bestFit="1" customWidth="1"/>
    <col min="5638" max="5638" width="24.5703125" style="1" bestFit="1" customWidth="1"/>
    <col min="5639" max="5639" width="32.28515625" style="1" bestFit="1" customWidth="1"/>
    <col min="5640" max="5640" width="18.140625" style="1" bestFit="1" customWidth="1"/>
    <col min="5641" max="5641" width="7.5703125" style="1" bestFit="1" customWidth="1"/>
    <col min="5642" max="5642" width="4.7109375" style="1" bestFit="1" customWidth="1"/>
    <col min="5643" max="5643" width="35.140625" style="1" bestFit="1" customWidth="1"/>
    <col min="5644" max="5644" width="15.5703125" style="1" bestFit="1" customWidth="1"/>
    <col min="5645" max="5645" width="17.42578125" style="1" bestFit="1" customWidth="1"/>
    <col min="5646" max="5646" width="19" style="1" bestFit="1" customWidth="1"/>
    <col min="5647" max="5888" width="8.7109375" style="1"/>
    <col min="5889" max="5889" width="20.85546875" style="1" customWidth="1"/>
    <col min="5890" max="5890" width="35.140625" style="1" bestFit="1" customWidth="1"/>
    <col min="5891" max="5891" width="27.7109375" style="1" bestFit="1" customWidth="1"/>
    <col min="5892" max="5892" width="30.42578125" style="1" bestFit="1" customWidth="1"/>
    <col min="5893" max="5893" width="19.5703125" style="1" bestFit="1" customWidth="1"/>
    <col min="5894" max="5894" width="24.5703125" style="1" bestFit="1" customWidth="1"/>
    <col min="5895" max="5895" width="32.28515625" style="1" bestFit="1" customWidth="1"/>
    <col min="5896" max="5896" width="18.140625" style="1" bestFit="1" customWidth="1"/>
    <col min="5897" max="5897" width="7.5703125" style="1" bestFit="1" customWidth="1"/>
    <col min="5898" max="5898" width="4.7109375" style="1" bestFit="1" customWidth="1"/>
    <col min="5899" max="5899" width="35.140625" style="1" bestFit="1" customWidth="1"/>
    <col min="5900" max="5900" width="15.5703125" style="1" bestFit="1" customWidth="1"/>
    <col min="5901" max="5901" width="17.42578125" style="1" bestFit="1" customWidth="1"/>
    <col min="5902" max="5902" width="19" style="1" bestFit="1" customWidth="1"/>
    <col min="5903" max="6144" width="8.7109375" style="1"/>
    <col min="6145" max="6145" width="20.85546875" style="1" customWidth="1"/>
    <col min="6146" max="6146" width="35.140625" style="1" bestFit="1" customWidth="1"/>
    <col min="6147" max="6147" width="27.7109375" style="1" bestFit="1" customWidth="1"/>
    <col min="6148" max="6148" width="30.42578125" style="1" bestFit="1" customWidth="1"/>
    <col min="6149" max="6149" width="19.5703125" style="1" bestFit="1" customWidth="1"/>
    <col min="6150" max="6150" width="24.5703125" style="1" bestFit="1" customWidth="1"/>
    <col min="6151" max="6151" width="32.28515625" style="1" bestFit="1" customWidth="1"/>
    <col min="6152" max="6152" width="18.140625" style="1" bestFit="1" customWidth="1"/>
    <col min="6153" max="6153" width="7.5703125" style="1" bestFit="1" customWidth="1"/>
    <col min="6154" max="6154" width="4.7109375" style="1" bestFit="1" customWidth="1"/>
    <col min="6155" max="6155" width="35.140625" style="1" bestFit="1" customWidth="1"/>
    <col min="6156" max="6156" width="15.5703125" style="1" bestFit="1" customWidth="1"/>
    <col min="6157" max="6157" width="17.42578125" style="1" bestFit="1" customWidth="1"/>
    <col min="6158" max="6158" width="19" style="1" bestFit="1" customWidth="1"/>
    <col min="6159" max="6400" width="8.7109375" style="1"/>
    <col min="6401" max="6401" width="20.85546875" style="1" customWidth="1"/>
    <col min="6402" max="6402" width="35.140625" style="1" bestFit="1" customWidth="1"/>
    <col min="6403" max="6403" width="27.7109375" style="1" bestFit="1" customWidth="1"/>
    <col min="6404" max="6404" width="30.42578125" style="1" bestFit="1" customWidth="1"/>
    <col min="6405" max="6405" width="19.5703125" style="1" bestFit="1" customWidth="1"/>
    <col min="6406" max="6406" width="24.5703125" style="1" bestFit="1" customWidth="1"/>
    <col min="6407" max="6407" width="32.28515625" style="1" bestFit="1" customWidth="1"/>
    <col min="6408" max="6408" width="18.140625" style="1" bestFit="1" customWidth="1"/>
    <col min="6409" max="6409" width="7.5703125" style="1" bestFit="1" customWidth="1"/>
    <col min="6410" max="6410" width="4.7109375" style="1" bestFit="1" customWidth="1"/>
    <col min="6411" max="6411" width="35.140625" style="1" bestFit="1" customWidth="1"/>
    <col min="6412" max="6412" width="15.5703125" style="1" bestFit="1" customWidth="1"/>
    <col min="6413" max="6413" width="17.42578125" style="1" bestFit="1" customWidth="1"/>
    <col min="6414" max="6414" width="19" style="1" bestFit="1" customWidth="1"/>
    <col min="6415" max="6656" width="8.7109375" style="1"/>
    <col min="6657" max="6657" width="20.85546875" style="1" customWidth="1"/>
    <col min="6658" max="6658" width="35.140625" style="1" bestFit="1" customWidth="1"/>
    <col min="6659" max="6659" width="27.7109375" style="1" bestFit="1" customWidth="1"/>
    <col min="6660" max="6660" width="30.42578125" style="1" bestFit="1" customWidth="1"/>
    <col min="6661" max="6661" width="19.5703125" style="1" bestFit="1" customWidth="1"/>
    <col min="6662" max="6662" width="24.5703125" style="1" bestFit="1" customWidth="1"/>
    <col min="6663" max="6663" width="32.28515625" style="1" bestFit="1" customWidth="1"/>
    <col min="6664" max="6664" width="18.140625" style="1" bestFit="1" customWidth="1"/>
    <col min="6665" max="6665" width="7.5703125" style="1" bestFit="1" customWidth="1"/>
    <col min="6666" max="6666" width="4.7109375" style="1" bestFit="1" customWidth="1"/>
    <col min="6667" max="6667" width="35.140625" style="1" bestFit="1" customWidth="1"/>
    <col min="6668" max="6668" width="15.5703125" style="1" bestFit="1" customWidth="1"/>
    <col min="6669" max="6669" width="17.42578125" style="1" bestFit="1" customWidth="1"/>
    <col min="6670" max="6670" width="19" style="1" bestFit="1" customWidth="1"/>
    <col min="6671" max="6912" width="8.7109375" style="1"/>
    <col min="6913" max="6913" width="20.85546875" style="1" customWidth="1"/>
    <col min="6914" max="6914" width="35.140625" style="1" bestFit="1" customWidth="1"/>
    <col min="6915" max="6915" width="27.7109375" style="1" bestFit="1" customWidth="1"/>
    <col min="6916" max="6916" width="30.42578125" style="1" bestFit="1" customWidth="1"/>
    <col min="6917" max="6917" width="19.5703125" style="1" bestFit="1" customWidth="1"/>
    <col min="6918" max="6918" width="24.5703125" style="1" bestFit="1" customWidth="1"/>
    <col min="6919" max="6919" width="32.28515625" style="1" bestFit="1" customWidth="1"/>
    <col min="6920" max="6920" width="18.140625" style="1" bestFit="1" customWidth="1"/>
    <col min="6921" max="6921" width="7.5703125" style="1" bestFit="1" customWidth="1"/>
    <col min="6922" max="6922" width="4.7109375" style="1" bestFit="1" customWidth="1"/>
    <col min="6923" max="6923" width="35.140625" style="1" bestFit="1" customWidth="1"/>
    <col min="6924" max="6924" width="15.5703125" style="1" bestFit="1" customWidth="1"/>
    <col min="6925" max="6925" width="17.42578125" style="1" bestFit="1" customWidth="1"/>
    <col min="6926" max="6926" width="19" style="1" bestFit="1" customWidth="1"/>
    <col min="6927" max="7168" width="8.7109375" style="1"/>
    <col min="7169" max="7169" width="20.85546875" style="1" customWidth="1"/>
    <col min="7170" max="7170" width="35.140625" style="1" bestFit="1" customWidth="1"/>
    <col min="7171" max="7171" width="27.7109375" style="1" bestFit="1" customWidth="1"/>
    <col min="7172" max="7172" width="30.42578125" style="1" bestFit="1" customWidth="1"/>
    <col min="7173" max="7173" width="19.5703125" style="1" bestFit="1" customWidth="1"/>
    <col min="7174" max="7174" width="24.5703125" style="1" bestFit="1" customWidth="1"/>
    <col min="7175" max="7175" width="32.28515625" style="1" bestFit="1" customWidth="1"/>
    <col min="7176" max="7176" width="18.140625" style="1" bestFit="1" customWidth="1"/>
    <col min="7177" max="7177" width="7.5703125" style="1" bestFit="1" customWidth="1"/>
    <col min="7178" max="7178" width="4.7109375" style="1" bestFit="1" customWidth="1"/>
    <col min="7179" max="7179" width="35.140625" style="1" bestFit="1" customWidth="1"/>
    <col min="7180" max="7180" width="15.5703125" style="1" bestFit="1" customWidth="1"/>
    <col min="7181" max="7181" width="17.42578125" style="1" bestFit="1" customWidth="1"/>
    <col min="7182" max="7182" width="19" style="1" bestFit="1" customWidth="1"/>
    <col min="7183" max="7424" width="8.7109375" style="1"/>
    <col min="7425" max="7425" width="20.85546875" style="1" customWidth="1"/>
    <col min="7426" max="7426" width="35.140625" style="1" bestFit="1" customWidth="1"/>
    <col min="7427" max="7427" width="27.7109375" style="1" bestFit="1" customWidth="1"/>
    <col min="7428" max="7428" width="30.42578125" style="1" bestFit="1" customWidth="1"/>
    <col min="7429" max="7429" width="19.5703125" style="1" bestFit="1" customWidth="1"/>
    <col min="7430" max="7430" width="24.5703125" style="1" bestFit="1" customWidth="1"/>
    <col min="7431" max="7431" width="32.28515625" style="1" bestFit="1" customWidth="1"/>
    <col min="7432" max="7432" width="18.140625" style="1" bestFit="1" customWidth="1"/>
    <col min="7433" max="7433" width="7.5703125" style="1" bestFit="1" customWidth="1"/>
    <col min="7434" max="7434" width="4.7109375" style="1" bestFit="1" customWidth="1"/>
    <col min="7435" max="7435" width="35.140625" style="1" bestFit="1" customWidth="1"/>
    <col min="7436" max="7436" width="15.5703125" style="1" bestFit="1" customWidth="1"/>
    <col min="7437" max="7437" width="17.42578125" style="1" bestFit="1" customWidth="1"/>
    <col min="7438" max="7438" width="19" style="1" bestFit="1" customWidth="1"/>
    <col min="7439" max="7680" width="8.7109375" style="1"/>
    <col min="7681" max="7681" width="20.85546875" style="1" customWidth="1"/>
    <col min="7682" max="7682" width="35.140625" style="1" bestFit="1" customWidth="1"/>
    <col min="7683" max="7683" width="27.7109375" style="1" bestFit="1" customWidth="1"/>
    <col min="7684" max="7684" width="30.42578125" style="1" bestFit="1" customWidth="1"/>
    <col min="7685" max="7685" width="19.5703125" style="1" bestFit="1" customWidth="1"/>
    <col min="7686" max="7686" width="24.5703125" style="1" bestFit="1" customWidth="1"/>
    <col min="7687" max="7687" width="32.28515625" style="1" bestFit="1" customWidth="1"/>
    <col min="7688" max="7688" width="18.140625" style="1" bestFit="1" customWidth="1"/>
    <col min="7689" max="7689" width="7.5703125" style="1" bestFit="1" customWidth="1"/>
    <col min="7690" max="7690" width="4.7109375" style="1" bestFit="1" customWidth="1"/>
    <col min="7691" max="7691" width="35.140625" style="1" bestFit="1" customWidth="1"/>
    <col min="7692" max="7692" width="15.5703125" style="1" bestFit="1" customWidth="1"/>
    <col min="7693" max="7693" width="17.42578125" style="1" bestFit="1" customWidth="1"/>
    <col min="7694" max="7694" width="19" style="1" bestFit="1" customWidth="1"/>
    <col min="7695" max="7936" width="8.7109375" style="1"/>
    <col min="7937" max="7937" width="20.85546875" style="1" customWidth="1"/>
    <col min="7938" max="7938" width="35.140625" style="1" bestFit="1" customWidth="1"/>
    <col min="7939" max="7939" width="27.7109375" style="1" bestFit="1" customWidth="1"/>
    <col min="7940" max="7940" width="30.42578125" style="1" bestFit="1" customWidth="1"/>
    <col min="7941" max="7941" width="19.5703125" style="1" bestFit="1" customWidth="1"/>
    <col min="7942" max="7942" width="24.5703125" style="1" bestFit="1" customWidth="1"/>
    <col min="7943" max="7943" width="32.28515625" style="1" bestFit="1" customWidth="1"/>
    <col min="7944" max="7944" width="18.140625" style="1" bestFit="1" customWidth="1"/>
    <col min="7945" max="7945" width="7.5703125" style="1" bestFit="1" customWidth="1"/>
    <col min="7946" max="7946" width="4.7109375" style="1" bestFit="1" customWidth="1"/>
    <col min="7947" max="7947" width="35.140625" style="1" bestFit="1" customWidth="1"/>
    <col min="7948" max="7948" width="15.5703125" style="1" bestFit="1" customWidth="1"/>
    <col min="7949" max="7949" width="17.42578125" style="1" bestFit="1" customWidth="1"/>
    <col min="7950" max="7950" width="19" style="1" bestFit="1" customWidth="1"/>
    <col min="7951" max="8192" width="8.7109375" style="1"/>
    <col min="8193" max="8193" width="20.85546875" style="1" customWidth="1"/>
    <col min="8194" max="8194" width="35.140625" style="1" bestFit="1" customWidth="1"/>
    <col min="8195" max="8195" width="27.7109375" style="1" bestFit="1" customWidth="1"/>
    <col min="8196" max="8196" width="30.42578125" style="1" bestFit="1" customWidth="1"/>
    <col min="8197" max="8197" width="19.5703125" style="1" bestFit="1" customWidth="1"/>
    <col min="8198" max="8198" width="24.5703125" style="1" bestFit="1" customWidth="1"/>
    <col min="8199" max="8199" width="32.28515625" style="1" bestFit="1" customWidth="1"/>
    <col min="8200" max="8200" width="18.140625" style="1" bestFit="1" customWidth="1"/>
    <col min="8201" max="8201" width="7.5703125" style="1" bestFit="1" customWidth="1"/>
    <col min="8202" max="8202" width="4.7109375" style="1" bestFit="1" customWidth="1"/>
    <col min="8203" max="8203" width="35.140625" style="1" bestFit="1" customWidth="1"/>
    <col min="8204" max="8204" width="15.5703125" style="1" bestFit="1" customWidth="1"/>
    <col min="8205" max="8205" width="17.42578125" style="1" bestFit="1" customWidth="1"/>
    <col min="8206" max="8206" width="19" style="1" bestFit="1" customWidth="1"/>
    <col min="8207" max="8448" width="8.7109375" style="1"/>
    <col min="8449" max="8449" width="20.85546875" style="1" customWidth="1"/>
    <col min="8450" max="8450" width="35.140625" style="1" bestFit="1" customWidth="1"/>
    <col min="8451" max="8451" width="27.7109375" style="1" bestFit="1" customWidth="1"/>
    <col min="8452" max="8452" width="30.42578125" style="1" bestFit="1" customWidth="1"/>
    <col min="8453" max="8453" width="19.5703125" style="1" bestFit="1" customWidth="1"/>
    <col min="8454" max="8454" width="24.5703125" style="1" bestFit="1" customWidth="1"/>
    <col min="8455" max="8455" width="32.28515625" style="1" bestFit="1" customWidth="1"/>
    <col min="8456" max="8456" width="18.140625" style="1" bestFit="1" customWidth="1"/>
    <col min="8457" max="8457" width="7.5703125" style="1" bestFit="1" customWidth="1"/>
    <col min="8458" max="8458" width="4.7109375" style="1" bestFit="1" customWidth="1"/>
    <col min="8459" max="8459" width="35.140625" style="1" bestFit="1" customWidth="1"/>
    <col min="8460" max="8460" width="15.5703125" style="1" bestFit="1" customWidth="1"/>
    <col min="8461" max="8461" width="17.42578125" style="1" bestFit="1" customWidth="1"/>
    <col min="8462" max="8462" width="19" style="1" bestFit="1" customWidth="1"/>
    <col min="8463" max="8704" width="8.7109375" style="1"/>
    <col min="8705" max="8705" width="20.85546875" style="1" customWidth="1"/>
    <col min="8706" max="8706" width="35.140625" style="1" bestFit="1" customWidth="1"/>
    <col min="8707" max="8707" width="27.7109375" style="1" bestFit="1" customWidth="1"/>
    <col min="8708" max="8708" width="30.42578125" style="1" bestFit="1" customWidth="1"/>
    <col min="8709" max="8709" width="19.5703125" style="1" bestFit="1" customWidth="1"/>
    <col min="8710" max="8710" width="24.5703125" style="1" bestFit="1" customWidth="1"/>
    <col min="8711" max="8711" width="32.28515625" style="1" bestFit="1" customWidth="1"/>
    <col min="8712" max="8712" width="18.140625" style="1" bestFit="1" customWidth="1"/>
    <col min="8713" max="8713" width="7.5703125" style="1" bestFit="1" customWidth="1"/>
    <col min="8714" max="8714" width="4.7109375" style="1" bestFit="1" customWidth="1"/>
    <col min="8715" max="8715" width="35.140625" style="1" bestFit="1" customWidth="1"/>
    <col min="8716" max="8716" width="15.5703125" style="1" bestFit="1" customWidth="1"/>
    <col min="8717" max="8717" width="17.42578125" style="1" bestFit="1" customWidth="1"/>
    <col min="8718" max="8718" width="19" style="1" bestFit="1" customWidth="1"/>
    <col min="8719" max="8960" width="8.7109375" style="1"/>
    <col min="8961" max="8961" width="20.85546875" style="1" customWidth="1"/>
    <col min="8962" max="8962" width="35.140625" style="1" bestFit="1" customWidth="1"/>
    <col min="8963" max="8963" width="27.7109375" style="1" bestFit="1" customWidth="1"/>
    <col min="8964" max="8964" width="30.42578125" style="1" bestFit="1" customWidth="1"/>
    <col min="8965" max="8965" width="19.5703125" style="1" bestFit="1" customWidth="1"/>
    <col min="8966" max="8966" width="24.5703125" style="1" bestFit="1" customWidth="1"/>
    <col min="8967" max="8967" width="32.28515625" style="1" bestFit="1" customWidth="1"/>
    <col min="8968" max="8968" width="18.140625" style="1" bestFit="1" customWidth="1"/>
    <col min="8969" max="8969" width="7.5703125" style="1" bestFit="1" customWidth="1"/>
    <col min="8970" max="8970" width="4.7109375" style="1" bestFit="1" customWidth="1"/>
    <col min="8971" max="8971" width="35.140625" style="1" bestFit="1" customWidth="1"/>
    <col min="8972" max="8972" width="15.5703125" style="1" bestFit="1" customWidth="1"/>
    <col min="8973" max="8973" width="17.42578125" style="1" bestFit="1" customWidth="1"/>
    <col min="8974" max="8974" width="19" style="1" bestFit="1" customWidth="1"/>
    <col min="8975" max="9216" width="8.7109375" style="1"/>
    <col min="9217" max="9217" width="20.85546875" style="1" customWidth="1"/>
    <col min="9218" max="9218" width="35.140625" style="1" bestFit="1" customWidth="1"/>
    <col min="9219" max="9219" width="27.7109375" style="1" bestFit="1" customWidth="1"/>
    <col min="9220" max="9220" width="30.42578125" style="1" bestFit="1" customWidth="1"/>
    <col min="9221" max="9221" width="19.5703125" style="1" bestFit="1" customWidth="1"/>
    <col min="9222" max="9222" width="24.5703125" style="1" bestFit="1" customWidth="1"/>
    <col min="9223" max="9223" width="32.28515625" style="1" bestFit="1" customWidth="1"/>
    <col min="9224" max="9224" width="18.140625" style="1" bestFit="1" customWidth="1"/>
    <col min="9225" max="9225" width="7.5703125" style="1" bestFit="1" customWidth="1"/>
    <col min="9226" max="9226" width="4.7109375" style="1" bestFit="1" customWidth="1"/>
    <col min="9227" max="9227" width="35.140625" style="1" bestFit="1" customWidth="1"/>
    <col min="9228" max="9228" width="15.5703125" style="1" bestFit="1" customWidth="1"/>
    <col min="9229" max="9229" width="17.42578125" style="1" bestFit="1" customWidth="1"/>
    <col min="9230" max="9230" width="19" style="1" bestFit="1" customWidth="1"/>
    <col min="9231" max="9472" width="8.7109375" style="1"/>
    <col min="9473" max="9473" width="20.85546875" style="1" customWidth="1"/>
    <col min="9474" max="9474" width="35.140625" style="1" bestFit="1" customWidth="1"/>
    <col min="9475" max="9475" width="27.7109375" style="1" bestFit="1" customWidth="1"/>
    <col min="9476" max="9476" width="30.42578125" style="1" bestFit="1" customWidth="1"/>
    <col min="9477" max="9477" width="19.5703125" style="1" bestFit="1" customWidth="1"/>
    <col min="9478" max="9478" width="24.5703125" style="1" bestFit="1" customWidth="1"/>
    <col min="9479" max="9479" width="32.28515625" style="1" bestFit="1" customWidth="1"/>
    <col min="9480" max="9480" width="18.140625" style="1" bestFit="1" customWidth="1"/>
    <col min="9481" max="9481" width="7.5703125" style="1" bestFit="1" customWidth="1"/>
    <col min="9482" max="9482" width="4.7109375" style="1" bestFit="1" customWidth="1"/>
    <col min="9483" max="9483" width="35.140625" style="1" bestFit="1" customWidth="1"/>
    <col min="9484" max="9484" width="15.5703125" style="1" bestFit="1" customWidth="1"/>
    <col min="9485" max="9485" width="17.42578125" style="1" bestFit="1" customWidth="1"/>
    <col min="9486" max="9486" width="19" style="1" bestFit="1" customWidth="1"/>
    <col min="9487" max="9728" width="8.7109375" style="1"/>
    <col min="9729" max="9729" width="20.85546875" style="1" customWidth="1"/>
    <col min="9730" max="9730" width="35.140625" style="1" bestFit="1" customWidth="1"/>
    <col min="9731" max="9731" width="27.7109375" style="1" bestFit="1" customWidth="1"/>
    <col min="9732" max="9732" width="30.42578125" style="1" bestFit="1" customWidth="1"/>
    <col min="9733" max="9733" width="19.5703125" style="1" bestFit="1" customWidth="1"/>
    <col min="9734" max="9734" width="24.5703125" style="1" bestFit="1" customWidth="1"/>
    <col min="9735" max="9735" width="32.28515625" style="1" bestFit="1" customWidth="1"/>
    <col min="9736" max="9736" width="18.140625" style="1" bestFit="1" customWidth="1"/>
    <col min="9737" max="9737" width="7.5703125" style="1" bestFit="1" customWidth="1"/>
    <col min="9738" max="9738" width="4.7109375" style="1" bestFit="1" customWidth="1"/>
    <col min="9739" max="9739" width="35.140625" style="1" bestFit="1" customWidth="1"/>
    <col min="9740" max="9740" width="15.5703125" style="1" bestFit="1" customWidth="1"/>
    <col min="9741" max="9741" width="17.42578125" style="1" bestFit="1" customWidth="1"/>
    <col min="9742" max="9742" width="19" style="1" bestFit="1" customWidth="1"/>
    <col min="9743" max="9984" width="8.7109375" style="1"/>
    <col min="9985" max="9985" width="20.85546875" style="1" customWidth="1"/>
    <col min="9986" max="9986" width="35.140625" style="1" bestFit="1" customWidth="1"/>
    <col min="9987" max="9987" width="27.7109375" style="1" bestFit="1" customWidth="1"/>
    <col min="9988" max="9988" width="30.42578125" style="1" bestFit="1" customWidth="1"/>
    <col min="9989" max="9989" width="19.5703125" style="1" bestFit="1" customWidth="1"/>
    <col min="9990" max="9990" width="24.5703125" style="1" bestFit="1" customWidth="1"/>
    <col min="9991" max="9991" width="32.28515625" style="1" bestFit="1" customWidth="1"/>
    <col min="9992" max="9992" width="18.140625" style="1" bestFit="1" customWidth="1"/>
    <col min="9993" max="9993" width="7.5703125" style="1" bestFit="1" customWidth="1"/>
    <col min="9994" max="9994" width="4.7109375" style="1" bestFit="1" customWidth="1"/>
    <col min="9995" max="9995" width="35.140625" style="1" bestFit="1" customWidth="1"/>
    <col min="9996" max="9996" width="15.5703125" style="1" bestFit="1" customWidth="1"/>
    <col min="9997" max="9997" width="17.42578125" style="1" bestFit="1" customWidth="1"/>
    <col min="9998" max="9998" width="19" style="1" bestFit="1" customWidth="1"/>
    <col min="9999" max="10240" width="8.7109375" style="1"/>
    <col min="10241" max="10241" width="20.85546875" style="1" customWidth="1"/>
    <col min="10242" max="10242" width="35.140625" style="1" bestFit="1" customWidth="1"/>
    <col min="10243" max="10243" width="27.7109375" style="1" bestFit="1" customWidth="1"/>
    <col min="10244" max="10244" width="30.42578125" style="1" bestFit="1" customWidth="1"/>
    <col min="10245" max="10245" width="19.5703125" style="1" bestFit="1" customWidth="1"/>
    <col min="10246" max="10246" width="24.5703125" style="1" bestFit="1" customWidth="1"/>
    <col min="10247" max="10247" width="32.28515625" style="1" bestFit="1" customWidth="1"/>
    <col min="10248" max="10248" width="18.140625" style="1" bestFit="1" customWidth="1"/>
    <col min="10249" max="10249" width="7.5703125" style="1" bestFit="1" customWidth="1"/>
    <col min="10250" max="10250" width="4.7109375" style="1" bestFit="1" customWidth="1"/>
    <col min="10251" max="10251" width="35.140625" style="1" bestFit="1" customWidth="1"/>
    <col min="10252" max="10252" width="15.5703125" style="1" bestFit="1" customWidth="1"/>
    <col min="10253" max="10253" width="17.42578125" style="1" bestFit="1" customWidth="1"/>
    <col min="10254" max="10254" width="19" style="1" bestFit="1" customWidth="1"/>
    <col min="10255" max="10496" width="8.7109375" style="1"/>
    <col min="10497" max="10497" width="20.85546875" style="1" customWidth="1"/>
    <col min="10498" max="10498" width="35.140625" style="1" bestFit="1" customWidth="1"/>
    <col min="10499" max="10499" width="27.7109375" style="1" bestFit="1" customWidth="1"/>
    <col min="10500" max="10500" width="30.42578125" style="1" bestFit="1" customWidth="1"/>
    <col min="10501" max="10501" width="19.5703125" style="1" bestFit="1" customWidth="1"/>
    <col min="10502" max="10502" width="24.5703125" style="1" bestFit="1" customWidth="1"/>
    <col min="10503" max="10503" width="32.28515625" style="1" bestFit="1" customWidth="1"/>
    <col min="10504" max="10504" width="18.140625" style="1" bestFit="1" customWidth="1"/>
    <col min="10505" max="10505" width="7.5703125" style="1" bestFit="1" customWidth="1"/>
    <col min="10506" max="10506" width="4.7109375" style="1" bestFit="1" customWidth="1"/>
    <col min="10507" max="10507" width="35.140625" style="1" bestFit="1" customWidth="1"/>
    <col min="10508" max="10508" width="15.5703125" style="1" bestFit="1" customWidth="1"/>
    <col min="10509" max="10509" width="17.42578125" style="1" bestFit="1" customWidth="1"/>
    <col min="10510" max="10510" width="19" style="1" bestFit="1" customWidth="1"/>
    <col min="10511" max="10752" width="8.7109375" style="1"/>
    <col min="10753" max="10753" width="20.85546875" style="1" customWidth="1"/>
    <col min="10754" max="10754" width="35.140625" style="1" bestFit="1" customWidth="1"/>
    <col min="10755" max="10755" width="27.7109375" style="1" bestFit="1" customWidth="1"/>
    <col min="10756" max="10756" width="30.42578125" style="1" bestFit="1" customWidth="1"/>
    <col min="10757" max="10757" width="19.5703125" style="1" bestFit="1" customWidth="1"/>
    <col min="10758" max="10758" width="24.5703125" style="1" bestFit="1" customWidth="1"/>
    <col min="10759" max="10759" width="32.28515625" style="1" bestFit="1" customWidth="1"/>
    <col min="10760" max="10760" width="18.140625" style="1" bestFit="1" customWidth="1"/>
    <col min="10761" max="10761" width="7.5703125" style="1" bestFit="1" customWidth="1"/>
    <col min="10762" max="10762" width="4.7109375" style="1" bestFit="1" customWidth="1"/>
    <col min="10763" max="10763" width="35.140625" style="1" bestFit="1" customWidth="1"/>
    <col min="10764" max="10764" width="15.5703125" style="1" bestFit="1" customWidth="1"/>
    <col min="10765" max="10765" width="17.42578125" style="1" bestFit="1" customWidth="1"/>
    <col min="10766" max="10766" width="19" style="1" bestFit="1" customWidth="1"/>
    <col min="10767" max="11008" width="8.7109375" style="1"/>
    <col min="11009" max="11009" width="20.85546875" style="1" customWidth="1"/>
    <col min="11010" max="11010" width="35.140625" style="1" bestFit="1" customWidth="1"/>
    <col min="11011" max="11011" width="27.7109375" style="1" bestFit="1" customWidth="1"/>
    <col min="11012" max="11012" width="30.42578125" style="1" bestFit="1" customWidth="1"/>
    <col min="11013" max="11013" width="19.5703125" style="1" bestFit="1" customWidth="1"/>
    <col min="11014" max="11014" width="24.5703125" style="1" bestFit="1" customWidth="1"/>
    <col min="11015" max="11015" width="32.28515625" style="1" bestFit="1" customWidth="1"/>
    <col min="11016" max="11016" width="18.140625" style="1" bestFit="1" customWidth="1"/>
    <col min="11017" max="11017" width="7.5703125" style="1" bestFit="1" customWidth="1"/>
    <col min="11018" max="11018" width="4.7109375" style="1" bestFit="1" customWidth="1"/>
    <col min="11019" max="11019" width="35.140625" style="1" bestFit="1" customWidth="1"/>
    <col min="11020" max="11020" width="15.5703125" style="1" bestFit="1" customWidth="1"/>
    <col min="11021" max="11021" width="17.42578125" style="1" bestFit="1" customWidth="1"/>
    <col min="11022" max="11022" width="19" style="1" bestFit="1" customWidth="1"/>
    <col min="11023" max="11264" width="8.7109375" style="1"/>
    <col min="11265" max="11265" width="20.85546875" style="1" customWidth="1"/>
    <col min="11266" max="11266" width="35.140625" style="1" bestFit="1" customWidth="1"/>
    <col min="11267" max="11267" width="27.7109375" style="1" bestFit="1" customWidth="1"/>
    <col min="11268" max="11268" width="30.42578125" style="1" bestFit="1" customWidth="1"/>
    <col min="11269" max="11269" width="19.5703125" style="1" bestFit="1" customWidth="1"/>
    <col min="11270" max="11270" width="24.5703125" style="1" bestFit="1" customWidth="1"/>
    <col min="11271" max="11271" width="32.28515625" style="1" bestFit="1" customWidth="1"/>
    <col min="11272" max="11272" width="18.140625" style="1" bestFit="1" customWidth="1"/>
    <col min="11273" max="11273" width="7.5703125" style="1" bestFit="1" customWidth="1"/>
    <col min="11274" max="11274" width="4.7109375" style="1" bestFit="1" customWidth="1"/>
    <col min="11275" max="11275" width="35.140625" style="1" bestFit="1" customWidth="1"/>
    <col min="11276" max="11276" width="15.5703125" style="1" bestFit="1" customWidth="1"/>
    <col min="11277" max="11277" width="17.42578125" style="1" bestFit="1" customWidth="1"/>
    <col min="11278" max="11278" width="19" style="1" bestFit="1" customWidth="1"/>
    <col min="11279" max="11520" width="8.7109375" style="1"/>
    <col min="11521" max="11521" width="20.85546875" style="1" customWidth="1"/>
    <col min="11522" max="11522" width="35.140625" style="1" bestFit="1" customWidth="1"/>
    <col min="11523" max="11523" width="27.7109375" style="1" bestFit="1" customWidth="1"/>
    <col min="11524" max="11524" width="30.42578125" style="1" bestFit="1" customWidth="1"/>
    <col min="11525" max="11525" width="19.5703125" style="1" bestFit="1" customWidth="1"/>
    <col min="11526" max="11526" width="24.5703125" style="1" bestFit="1" customWidth="1"/>
    <col min="11527" max="11527" width="32.28515625" style="1" bestFit="1" customWidth="1"/>
    <col min="11528" max="11528" width="18.140625" style="1" bestFit="1" customWidth="1"/>
    <col min="11529" max="11529" width="7.5703125" style="1" bestFit="1" customWidth="1"/>
    <col min="11530" max="11530" width="4.7109375" style="1" bestFit="1" customWidth="1"/>
    <col min="11531" max="11531" width="35.140625" style="1" bestFit="1" customWidth="1"/>
    <col min="11532" max="11532" width="15.5703125" style="1" bestFit="1" customWidth="1"/>
    <col min="11533" max="11533" width="17.42578125" style="1" bestFit="1" customWidth="1"/>
    <col min="11534" max="11534" width="19" style="1" bestFit="1" customWidth="1"/>
    <col min="11535" max="11776" width="8.7109375" style="1"/>
    <col min="11777" max="11777" width="20.85546875" style="1" customWidth="1"/>
    <col min="11778" max="11778" width="35.140625" style="1" bestFit="1" customWidth="1"/>
    <col min="11779" max="11779" width="27.7109375" style="1" bestFit="1" customWidth="1"/>
    <col min="11780" max="11780" width="30.42578125" style="1" bestFit="1" customWidth="1"/>
    <col min="11781" max="11781" width="19.5703125" style="1" bestFit="1" customWidth="1"/>
    <col min="11782" max="11782" width="24.5703125" style="1" bestFit="1" customWidth="1"/>
    <col min="11783" max="11783" width="32.28515625" style="1" bestFit="1" customWidth="1"/>
    <col min="11784" max="11784" width="18.140625" style="1" bestFit="1" customWidth="1"/>
    <col min="11785" max="11785" width="7.5703125" style="1" bestFit="1" customWidth="1"/>
    <col min="11786" max="11786" width="4.7109375" style="1" bestFit="1" customWidth="1"/>
    <col min="11787" max="11787" width="35.140625" style="1" bestFit="1" customWidth="1"/>
    <col min="11788" max="11788" width="15.5703125" style="1" bestFit="1" customWidth="1"/>
    <col min="11789" max="11789" width="17.42578125" style="1" bestFit="1" customWidth="1"/>
    <col min="11790" max="11790" width="19" style="1" bestFit="1" customWidth="1"/>
    <col min="11791" max="12032" width="8.7109375" style="1"/>
    <col min="12033" max="12033" width="20.85546875" style="1" customWidth="1"/>
    <col min="12034" max="12034" width="35.140625" style="1" bestFit="1" customWidth="1"/>
    <col min="12035" max="12035" width="27.7109375" style="1" bestFit="1" customWidth="1"/>
    <col min="12036" max="12036" width="30.42578125" style="1" bestFit="1" customWidth="1"/>
    <col min="12037" max="12037" width="19.5703125" style="1" bestFit="1" customWidth="1"/>
    <col min="12038" max="12038" width="24.5703125" style="1" bestFit="1" customWidth="1"/>
    <col min="12039" max="12039" width="32.28515625" style="1" bestFit="1" customWidth="1"/>
    <col min="12040" max="12040" width="18.140625" style="1" bestFit="1" customWidth="1"/>
    <col min="12041" max="12041" width="7.5703125" style="1" bestFit="1" customWidth="1"/>
    <col min="12042" max="12042" width="4.7109375" style="1" bestFit="1" customWidth="1"/>
    <col min="12043" max="12043" width="35.140625" style="1" bestFit="1" customWidth="1"/>
    <col min="12044" max="12044" width="15.5703125" style="1" bestFit="1" customWidth="1"/>
    <col min="12045" max="12045" width="17.42578125" style="1" bestFit="1" customWidth="1"/>
    <col min="12046" max="12046" width="19" style="1" bestFit="1" customWidth="1"/>
    <col min="12047" max="12288" width="8.7109375" style="1"/>
    <col min="12289" max="12289" width="20.85546875" style="1" customWidth="1"/>
    <col min="12290" max="12290" width="35.140625" style="1" bestFit="1" customWidth="1"/>
    <col min="12291" max="12291" width="27.7109375" style="1" bestFit="1" customWidth="1"/>
    <col min="12292" max="12292" width="30.42578125" style="1" bestFit="1" customWidth="1"/>
    <col min="12293" max="12293" width="19.5703125" style="1" bestFit="1" customWidth="1"/>
    <col min="12294" max="12294" width="24.5703125" style="1" bestFit="1" customWidth="1"/>
    <col min="12295" max="12295" width="32.28515625" style="1" bestFit="1" customWidth="1"/>
    <col min="12296" max="12296" width="18.140625" style="1" bestFit="1" customWidth="1"/>
    <col min="12297" max="12297" width="7.5703125" style="1" bestFit="1" customWidth="1"/>
    <col min="12298" max="12298" width="4.7109375" style="1" bestFit="1" customWidth="1"/>
    <col min="12299" max="12299" width="35.140625" style="1" bestFit="1" customWidth="1"/>
    <col min="12300" max="12300" width="15.5703125" style="1" bestFit="1" customWidth="1"/>
    <col min="12301" max="12301" width="17.42578125" style="1" bestFit="1" customWidth="1"/>
    <col min="12302" max="12302" width="19" style="1" bestFit="1" customWidth="1"/>
    <col min="12303" max="12544" width="8.7109375" style="1"/>
    <col min="12545" max="12545" width="20.85546875" style="1" customWidth="1"/>
    <col min="12546" max="12546" width="35.140625" style="1" bestFit="1" customWidth="1"/>
    <col min="12547" max="12547" width="27.7109375" style="1" bestFit="1" customWidth="1"/>
    <col min="12548" max="12548" width="30.42578125" style="1" bestFit="1" customWidth="1"/>
    <col min="12549" max="12549" width="19.5703125" style="1" bestFit="1" customWidth="1"/>
    <col min="12550" max="12550" width="24.5703125" style="1" bestFit="1" customWidth="1"/>
    <col min="12551" max="12551" width="32.28515625" style="1" bestFit="1" customWidth="1"/>
    <col min="12552" max="12552" width="18.140625" style="1" bestFit="1" customWidth="1"/>
    <col min="12553" max="12553" width="7.5703125" style="1" bestFit="1" customWidth="1"/>
    <col min="12554" max="12554" width="4.7109375" style="1" bestFit="1" customWidth="1"/>
    <col min="12555" max="12555" width="35.140625" style="1" bestFit="1" customWidth="1"/>
    <col min="12556" max="12556" width="15.5703125" style="1" bestFit="1" customWidth="1"/>
    <col min="12557" max="12557" width="17.42578125" style="1" bestFit="1" customWidth="1"/>
    <col min="12558" max="12558" width="19" style="1" bestFit="1" customWidth="1"/>
    <col min="12559" max="12800" width="8.7109375" style="1"/>
    <col min="12801" max="12801" width="20.85546875" style="1" customWidth="1"/>
    <col min="12802" max="12802" width="35.140625" style="1" bestFit="1" customWidth="1"/>
    <col min="12803" max="12803" width="27.7109375" style="1" bestFit="1" customWidth="1"/>
    <col min="12804" max="12804" width="30.42578125" style="1" bestFit="1" customWidth="1"/>
    <col min="12805" max="12805" width="19.5703125" style="1" bestFit="1" customWidth="1"/>
    <col min="12806" max="12806" width="24.5703125" style="1" bestFit="1" customWidth="1"/>
    <col min="12807" max="12807" width="32.28515625" style="1" bestFit="1" customWidth="1"/>
    <col min="12808" max="12808" width="18.140625" style="1" bestFit="1" customWidth="1"/>
    <col min="12809" max="12809" width="7.5703125" style="1" bestFit="1" customWidth="1"/>
    <col min="12810" max="12810" width="4.7109375" style="1" bestFit="1" customWidth="1"/>
    <col min="12811" max="12811" width="35.140625" style="1" bestFit="1" customWidth="1"/>
    <col min="12812" max="12812" width="15.5703125" style="1" bestFit="1" customWidth="1"/>
    <col min="12813" max="12813" width="17.42578125" style="1" bestFit="1" customWidth="1"/>
    <col min="12814" max="12814" width="19" style="1" bestFit="1" customWidth="1"/>
    <col min="12815" max="13056" width="8.7109375" style="1"/>
    <col min="13057" max="13057" width="20.85546875" style="1" customWidth="1"/>
    <col min="13058" max="13058" width="35.140625" style="1" bestFit="1" customWidth="1"/>
    <col min="13059" max="13059" width="27.7109375" style="1" bestFit="1" customWidth="1"/>
    <col min="13060" max="13060" width="30.42578125" style="1" bestFit="1" customWidth="1"/>
    <col min="13061" max="13061" width="19.5703125" style="1" bestFit="1" customWidth="1"/>
    <col min="13062" max="13062" width="24.5703125" style="1" bestFit="1" customWidth="1"/>
    <col min="13063" max="13063" width="32.28515625" style="1" bestFit="1" customWidth="1"/>
    <col min="13064" max="13064" width="18.140625" style="1" bestFit="1" customWidth="1"/>
    <col min="13065" max="13065" width="7.5703125" style="1" bestFit="1" customWidth="1"/>
    <col min="13066" max="13066" width="4.7109375" style="1" bestFit="1" customWidth="1"/>
    <col min="13067" max="13067" width="35.140625" style="1" bestFit="1" customWidth="1"/>
    <col min="13068" max="13068" width="15.5703125" style="1" bestFit="1" customWidth="1"/>
    <col min="13069" max="13069" width="17.42578125" style="1" bestFit="1" customWidth="1"/>
    <col min="13070" max="13070" width="19" style="1" bestFit="1" customWidth="1"/>
    <col min="13071" max="13312" width="8.7109375" style="1"/>
    <col min="13313" max="13313" width="20.85546875" style="1" customWidth="1"/>
    <col min="13314" max="13314" width="35.140625" style="1" bestFit="1" customWidth="1"/>
    <col min="13315" max="13315" width="27.7109375" style="1" bestFit="1" customWidth="1"/>
    <col min="13316" max="13316" width="30.42578125" style="1" bestFit="1" customWidth="1"/>
    <col min="13317" max="13317" width="19.5703125" style="1" bestFit="1" customWidth="1"/>
    <col min="13318" max="13318" width="24.5703125" style="1" bestFit="1" customWidth="1"/>
    <col min="13319" max="13319" width="32.28515625" style="1" bestFit="1" customWidth="1"/>
    <col min="13320" max="13320" width="18.140625" style="1" bestFit="1" customWidth="1"/>
    <col min="13321" max="13321" width="7.5703125" style="1" bestFit="1" customWidth="1"/>
    <col min="13322" max="13322" width="4.7109375" style="1" bestFit="1" customWidth="1"/>
    <col min="13323" max="13323" width="35.140625" style="1" bestFit="1" customWidth="1"/>
    <col min="13324" max="13324" width="15.5703125" style="1" bestFit="1" customWidth="1"/>
    <col min="13325" max="13325" width="17.42578125" style="1" bestFit="1" customWidth="1"/>
    <col min="13326" max="13326" width="19" style="1" bestFit="1" customWidth="1"/>
    <col min="13327" max="13568" width="8.7109375" style="1"/>
    <col min="13569" max="13569" width="20.85546875" style="1" customWidth="1"/>
    <col min="13570" max="13570" width="35.140625" style="1" bestFit="1" customWidth="1"/>
    <col min="13571" max="13571" width="27.7109375" style="1" bestFit="1" customWidth="1"/>
    <col min="13572" max="13572" width="30.42578125" style="1" bestFit="1" customWidth="1"/>
    <col min="13573" max="13573" width="19.5703125" style="1" bestFit="1" customWidth="1"/>
    <col min="13574" max="13574" width="24.5703125" style="1" bestFit="1" customWidth="1"/>
    <col min="13575" max="13575" width="32.28515625" style="1" bestFit="1" customWidth="1"/>
    <col min="13576" max="13576" width="18.140625" style="1" bestFit="1" customWidth="1"/>
    <col min="13577" max="13577" width="7.5703125" style="1" bestFit="1" customWidth="1"/>
    <col min="13578" max="13578" width="4.7109375" style="1" bestFit="1" customWidth="1"/>
    <col min="13579" max="13579" width="35.140625" style="1" bestFit="1" customWidth="1"/>
    <col min="13580" max="13580" width="15.5703125" style="1" bestFit="1" customWidth="1"/>
    <col min="13581" max="13581" width="17.42578125" style="1" bestFit="1" customWidth="1"/>
    <col min="13582" max="13582" width="19" style="1" bestFit="1" customWidth="1"/>
    <col min="13583" max="13824" width="8.7109375" style="1"/>
    <col min="13825" max="13825" width="20.85546875" style="1" customWidth="1"/>
    <col min="13826" max="13826" width="35.140625" style="1" bestFit="1" customWidth="1"/>
    <col min="13827" max="13827" width="27.7109375" style="1" bestFit="1" customWidth="1"/>
    <col min="13828" max="13828" width="30.42578125" style="1" bestFit="1" customWidth="1"/>
    <col min="13829" max="13829" width="19.5703125" style="1" bestFit="1" customWidth="1"/>
    <col min="13830" max="13830" width="24.5703125" style="1" bestFit="1" customWidth="1"/>
    <col min="13831" max="13831" width="32.28515625" style="1" bestFit="1" customWidth="1"/>
    <col min="13832" max="13832" width="18.140625" style="1" bestFit="1" customWidth="1"/>
    <col min="13833" max="13833" width="7.5703125" style="1" bestFit="1" customWidth="1"/>
    <col min="13834" max="13834" width="4.7109375" style="1" bestFit="1" customWidth="1"/>
    <col min="13835" max="13835" width="35.140625" style="1" bestFit="1" customWidth="1"/>
    <col min="13836" max="13836" width="15.5703125" style="1" bestFit="1" customWidth="1"/>
    <col min="13837" max="13837" width="17.42578125" style="1" bestFit="1" customWidth="1"/>
    <col min="13838" max="13838" width="19" style="1" bestFit="1" customWidth="1"/>
    <col min="13839" max="14080" width="8.7109375" style="1"/>
    <col min="14081" max="14081" width="20.85546875" style="1" customWidth="1"/>
    <col min="14082" max="14082" width="35.140625" style="1" bestFit="1" customWidth="1"/>
    <col min="14083" max="14083" width="27.7109375" style="1" bestFit="1" customWidth="1"/>
    <col min="14084" max="14084" width="30.42578125" style="1" bestFit="1" customWidth="1"/>
    <col min="14085" max="14085" width="19.5703125" style="1" bestFit="1" customWidth="1"/>
    <col min="14086" max="14086" width="24.5703125" style="1" bestFit="1" customWidth="1"/>
    <col min="14087" max="14087" width="32.28515625" style="1" bestFit="1" customWidth="1"/>
    <col min="14088" max="14088" width="18.140625" style="1" bestFit="1" customWidth="1"/>
    <col min="14089" max="14089" width="7.5703125" style="1" bestFit="1" customWidth="1"/>
    <col min="14090" max="14090" width="4.7109375" style="1" bestFit="1" customWidth="1"/>
    <col min="14091" max="14091" width="35.140625" style="1" bestFit="1" customWidth="1"/>
    <col min="14092" max="14092" width="15.5703125" style="1" bestFit="1" customWidth="1"/>
    <col min="14093" max="14093" width="17.42578125" style="1" bestFit="1" customWidth="1"/>
    <col min="14094" max="14094" width="19" style="1" bestFit="1" customWidth="1"/>
    <col min="14095" max="14336" width="8.7109375" style="1"/>
    <col min="14337" max="14337" width="20.85546875" style="1" customWidth="1"/>
    <col min="14338" max="14338" width="35.140625" style="1" bestFit="1" customWidth="1"/>
    <col min="14339" max="14339" width="27.7109375" style="1" bestFit="1" customWidth="1"/>
    <col min="14340" max="14340" width="30.42578125" style="1" bestFit="1" customWidth="1"/>
    <col min="14341" max="14341" width="19.5703125" style="1" bestFit="1" customWidth="1"/>
    <col min="14342" max="14342" width="24.5703125" style="1" bestFit="1" customWidth="1"/>
    <col min="14343" max="14343" width="32.28515625" style="1" bestFit="1" customWidth="1"/>
    <col min="14344" max="14344" width="18.140625" style="1" bestFit="1" customWidth="1"/>
    <col min="14345" max="14345" width="7.5703125" style="1" bestFit="1" customWidth="1"/>
    <col min="14346" max="14346" width="4.7109375" style="1" bestFit="1" customWidth="1"/>
    <col min="14347" max="14347" width="35.140625" style="1" bestFit="1" customWidth="1"/>
    <col min="14348" max="14348" width="15.5703125" style="1" bestFit="1" customWidth="1"/>
    <col min="14349" max="14349" width="17.42578125" style="1" bestFit="1" customWidth="1"/>
    <col min="14350" max="14350" width="19" style="1" bestFit="1" customWidth="1"/>
    <col min="14351" max="14592" width="8.7109375" style="1"/>
    <col min="14593" max="14593" width="20.85546875" style="1" customWidth="1"/>
    <col min="14594" max="14594" width="35.140625" style="1" bestFit="1" customWidth="1"/>
    <col min="14595" max="14595" width="27.7109375" style="1" bestFit="1" customWidth="1"/>
    <col min="14596" max="14596" width="30.42578125" style="1" bestFit="1" customWidth="1"/>
    <col min="14597" max="14597" width="19.5703125" style="1" bestFit="1" customWidth="1"/>
    <col min="14598" max="14598" width="24.5703125" style="1" bestFit="1" customWidth="1"/>
    <col min="14599" max="14599" width="32.28515625" style="1" bestFit="1" customWidth="1"/>
    <col min="14600" max="14600" width="18.140625" style="1" bestFit="1" customWidth="1"/>
    <col min="14601" max="14601" width="7.5703125" style="1" bestFit="1" customWidth="1"/>
    <col min="14602" max="14602" width="4.7109375" style="1" bestFit="1" customWidth="1"/>
    <col min="14603" max="14603" width="35.140625" style="1" bestFit="1" customWidth="1"/>
    <col min="14604" max="14604" width="15.5703125" style="1" bestFit="1" customWidth="1"/>
    <col min="14605" max="14605" width="17.42578125" style="1" bestFit="1" customWidth="1"/>
    <col min="14606" max="14606" width="19" style="1" bestFit="1" customWidth="1"/>
    <col min="14607" max="14848" width="8.7109375" style="1"/>
    <col min="14849" max="14849" width="20.85546875" style="1" customWidth="1"/>
    <col min="14850" max="14850" width="35.140625" style="1" bestFit="1" customWidth="1"/>
    <col min="14851" max="14851" width="27.7109375" style="1" bestFit="1" customWidth="1"/>
    <col min="14852" max="14852" width="30.42578125" style="1" bestFit="1" customWidth="1"/>
    <col min="14853" max="14853" width="19.5703125" style="1" bestFit="1" customWidth="1"/>
    <col min="14854" max="14854" width="24.5703125" style="1" bestFit="1" customWidth="1"/>
    <col min="14855" max="14855" width="32.28515625" style="1" bestFit="1" customWidth="1"/>
    <col min="14856" max="14856" width="18.140625" style="1" bestFit="1" customWidth="1"/>
    <col min="14857" max="14857" width="7.5703125" style="1" bestFit="1" customWidth="1"/>
    <col min="14858" max="14858" width="4.7109375" style="1" bestFit="1" customWidth="1"/>
    <col min="14859" max="14859" width="35.140625" style="1" bestFit="1" customWidth="1"/>
    <col min="14860" max="14860" width="15.5703125" style="1" bestFit="1" customWidth="1"/>
    <col min="14861" max="14861" width="17.42578125" style="1" bestFit="1" customWidth="1"/>
    <col min="14862" max="14862" width="19" style="1" bestFit="1" customWidth="1"/>
    <col min="14863" max="15104" width="8.7109375" style="1"/>
    <col min="15105" max="15105" width="20.85546875" style="1" customWidth="1"/>
    <col min="15106" max="15106" width="35.140625" style="1" bestFit="1" customWidth="1"/>
    <col min="15107" max="15107" width="27.7109375" style="1" bestFit="1" customWidth="1"/>
    <col min="15108" max="15108" width="30.42578125" style="1" bestFit="1" customWidth="1"/>
    <col min="15109" max="15109" width="19.5703125" style="1" bestFit="1" customWidth="1"/>
    <col min="15110" max="15110" width="24.5703125" style="1" bestFit="1" customWidth="1"/>
    <col min="15111" max="15111" width="32.28515625" style="1" bestFit="1" customWidth="1"/>
    <col min="15112" max="15112" width="18.140625" style="1" bestFit="1" customWidth="1"/>
    <col min="15113" max="15113" width="7.5703125" style="1" bestFit="1" customWidth="1"/>
    <col min="15114" max="15114" width="4.7109375" style="1" bestFit="1" customWidth="1"/>
    <col min="15115" max="15115" width="35.140625" style="1" bestFit="1" customWidth="1"/>
    <col min="15116" max="15116" width="15.5703125" style="1" bestFit="1" customWidth="1"/>
    <col min="15117" max="15117" width="17.42578125" style="1" bestFit="1" customWidth="1"/>
    <col min="15118" max="15118" width="19" style="1" bestFit="1" customWidth="1"/>
    <col min="15119" max="15360" width="8.7109375" style="1"/>
    <col min="15361" max="15361" width="20.85546875" style="1" customWidth="1"/>
    <col min="15362" max="15362" width="35.140625" style="1" bestFit="1" customWidth="1"/>
    <col min="15363" max="15363" width="27.7109375" style="1" bestFit="1" customWidth="1"/>
    <col min="15364" max="15364" width="30.42578125" style="1" bestFit="1" customWidth="1"/>
    <col min="15365" max="15365" width="19.5703125" style="1" bestFit="1" customWidth="1"/>
    <col min="15366" max="15366" width="24.5703125" style="1" bestFit="1" customWidth="1"/>
    <col min="15367" max="15367" width="32.28515625" style="1" bestFit="1" customWidth="1"/>
    <col min="15368" max="15368" width="18.140625" style="1" bestFit="1" customWidth="1"/>
    <col min="15369" max="15369" width="7.5703125" style="1" bestFit="1" customWidth="1"/>
    <col min="15370" max="15370" width="4.7109375" style="1" bestFit="1" customWidth="1"/>
    <col min="15371" max="15371" width="35.140625" style="1" bestFit="1" customWidth="1"/>
    <col min="15372" max="15372" width="15.5703125" style="1" bestFit="1" customWidth="1"/>
    <col min="15373" max="15373" width="17.42578125" style="1" bestFit="1" customWidth="1"/>
    <col min="15374" max="15374" width="19" style="1" bestFit="1" customWidth="1"/>
    <col min="15375" max="15616" width="8.7109375" style="1"/>
    <col min="15617" max="15617" width="20.85546875" style="1" customWidth="1"/>
    <col min="15618" max="15618" width="35.140625" style="1" bestFit="1" customWidth="1"/>
    <col min="15619" max="15619" width="27.7109375" style="1" bestFit="1" customWidth="1"/>
    <col min="15620" max="15620" width="30.42578125" style="1" bestFit="1" customWidth="1"/>
    <col min="15621" max="15621" width="19.5703125" style="1" bestFit="1" customWidth="1"/>
    <col min="15622" max="15622" width="24.5703125" style="1" bestFit="1" customWidth="1"/>
    <col min="15623" max="15623" width="32.28515625" style="1" bestFit="1" customWidth="1"/>
    <col min="15624" max="15624" width="18.140625" style="1" bestFit="1" customWidth="1"/>
    <col min="15625" max="15625" width="7.5703125" style="1" bestFit="1" customWidth="1"/>
    <col min="15626" max="15626" width="4.7109375" style="1" bestFit="1" customWidth="1"/>
    <col min="15627" max="15627" width="35.140625" style="1" bestFit="1" customWidth="1"/>
    <col min="15628" max="15628" width="15.5703125" style="1" bestFit="1" customWidth="1"/>
    <col min="15629" max="15629" width="17.42578125" style="1" bestFit="1" customWidth="1"/>
    <col min="15630" max="15630" width="19" style="1" bestFit="1" customWidth="1"/>
    <col min="15631" max="15872" width="8.7109375" style="1"/>
    <col min="15873" max="15873" width="20.85546875" style="1" customWidth="1"/>
    <col min="15874" max="15874" width="35.140625" style="1" bestFit="1" customWidth="1"/>
    <col min="15875" max="15875" width="27.7109375" style="1" bestFit="1" customWidth="1"/>
    <col min="15876" max="15876" width="30.42578125" style="1" bestFit="1" customWidth="1"/>
    <col min="15877" max="15877" width="19.5703125" style="1" bestFit="1" customWidth="1"/>
    <col min="15878" max="15878" width="24.5703125" style="1" bestFit="1" customWidth="1"/>
    <col min="15879" max="15879" width="32.28515625" style="1" bestFit="1" customWidth="1"/>
    <col min="15880" max="15880" width="18.140625" style="1" bestFit="1" customWidth="1"/>
    <col min="15881" max="15881" width="7.5703125" style="1" bestFit="1" customWidth="1"/>
    <col min="15882" max="15882" width="4.7109375" style="1" bestFit="1" customWidth="1"/>
    <col min="15883" max="15883" width="35.140625" style="1" bestFit="1" customWidth="1"/>
    <col min="15884" max="15884" width="15.5703125" style="1" bestFit="1" customWidth="1"/>
    <col min="15885" max="15885" width="17.42578125" style="1" bestFit="1" customWidth="1"/>
    <col min="15886" max="15886" width="19" style="1" bestFit="1" customWidth="1"/>
    <col min="15887" max="16128" width="8.7109375" style="1"/>
    <col min="16129" max="16129" width="20.85546875" style="1" customWidth="1"/>
    <col min="16130" max="16130" width="35.140625" style="1" bestFit="1" customWidth="1"/>
    <col min="16131" max="16131" width="27.7109375" style="1" bestFit="1" customWidth="1"/>
    <col min="16132" max="16132" width="30.42578125" style="1" bestFit="1" customWidth="1"/>
    <col min="16133" max="16133" width="19.5703125" style="1" bestFit="1" customWidth="1"/>
    <col min="16134" max="16134" width="24.5703125" style="1" bestFit="1" customWidth="1"/>
    <col min="16135" max="16135" width="32.28515625" style="1" bestFit="1" customWidth="1"/>
    <col min="16136" max="16136" width="18.140625" style="1" bestFit="1" customWidth="1"/>
    <col min="16137" max="16137" width="7.5703125" style="1" bestFit="1" customWidth="1"/>
    <col min="16138" max="16138" width="4.7109375" style="1" bestFit="1" customWidth="1"/>
    <col min="16139" max="16139" width="35.140625" style="1" bestFit="1" customWidth="1"/>
    <col min="16140" max="16140" width="15.5703125" style="1" bestFit="1" customWidth="1"/>
    <col min="16141" max="16141" width="17.42578125" style="1" bestFit="1" customWidth="1"/>
    <col min="16142" max="16142" width="19" style="1" bestFit="1" customWidth="1"/>
    <col min="16143" max="16384" width="8.7109375" style="1"/>
  </cols>
  <sheetData>
    <row r="1" spans="1:14" ht="42" customHeight="1" x14ac:dyDescent="0.2">
      <c r="A1" s="296" t="s">
        <v>77</v>
      </c>
      <c r="B1" s="296"/>
      <c r="C1" s="296"/>
      <c r="D1" s="296"/>
      <c r="E1" s="296"/>
      <c r="F1" s="296"/>
      <c r="G1" s="296"/>
      <c r="H1" s="296"/>
      <c r="I1" s="71"/>
    </row>
    <row r="3" spans="1:14" s="12" customFormat="1" ht="19.5" x14ac:dyDescent="0.25">
      <c r="A3" s="54" t="s">
        <v>0</v>
      </c>
      <c r="B3" s="300" t="str">
        <f>'Master Sheet'!F15</f>
        <v>Meadow View Primary</v>
      </c>
      <c r="C3" s="301"/>
      <c r="D3" s="301"/>
      <c r="E3" s="301"/>
      <c r="F3" s="8"/>
      <c r="G3" s="9"/>
      <c r="H3" s="10"/>
      <c r="I3" s="3"/>
      <c r="J3" s="3"/>
      <c r="K3" s="3"/>
      <c r="L3" s="11"/>
      <c r="M3" s="3"/>
      <c r="N3" s="3"/>
    </row>
    <row r="4" spans="1:14" s="18" customFormat="1" ht="19.5" x14ac:dyDescent="0.25">
      <c r="A4" s="55" t="s">
        <v>1</v>
      </c>
      <c r="B4" s="300" t="str">
        <f>'Master Sheet'!L15</f>
        <v>310830/1</v>
      </c>
      <c r="C4" s="301"/>
      <c r="D4" s="301"/>
      <c r="E4" s="301"/>
      <c r="F4" s="13"/>
      <c r="G4" s="14"/>
      <c r="H4" s="15"/>
      <c r="I4" s="16"/>
      <c r="J4" s="16"/>
      <c r="K4" s="16"/>
      <c r="L4" s="17"/>
      <c r="M4" s="16"/>
      <c r="N4" s="16"/>
    </row>
    <row r="5" spans="1:14" s="12" customFormat="1" ht="19.5" x14ac:dyDescent="0.25">
      <c r="A5" s="54" t="s">
        <v>90</v>
      </c>
      <c r="B5" s="302">
        <v>44179</v>
      </c>
      <c r="C5" s="301"/>
      <c r="D5" s="301"/>
      <c r="E5" s="301"/>
      <c r="F5" s="8"/>
      <c r="G5" s="9"/>
      <c r="H5" s="10"/>
      <c r="I5" s="3"/>
      <c r="J5" s="3"/>
      <c r="K5" s="3"/>
      <c r="L5" s="11"/>
      <c r="M5" s="3"/>
      <c r="N5" s="3"/>
    </row>
    <row r="6" spans="1:14" x14ac:dyDescent="0.2">
      <c r="A6" s="19"/>
      <c r="B6" s="20"/>
      <c r="C6" s="21"/>
      <c r="H6" s="22"/>
      <c r="I6" s="3"/>
      <c r="J6" s="3"/>
      <c r="K6" s="3"/>
      <c r="L6" s="11"/>
      <c r="M6" s="3"/>
      <c r="N6" s="3"/>
    </row>
    <row r="7" spans="1:14" ht="15.75" x14ac:dyDescent="0.25">
      <c r="A7" s="297" t="s">
        <v>64</v>
      </c>
      <c r="B7" s="298"/>
      <c r="C7" s="298"/>
      <c r="D7" s="298"/>
      <c r="E7" s="299"/>
      <c r="H7" s="22"/>
      <c r="I7" s="3"/>
      <c r="J7" s="3"/>
      <c r="K7" s="3"/>
      <c r="L7" s="11"/>
      <c r="M7" s="3"/>
      <c r="N7" s="3"/>
    </row>
    <row r="8" spans="1:14" s="3" customFormat="1" x14ac:dyDescent="0.2">
      <c r="A8" s="82" t="s">
        <v>63</v>
      </c>
      <c r="B8" s="82" t="s">
        <v>53</v>
      </c>
      <c r="C8" s="83" t="s">
        <v>54</v>
      </c>
      <c r="D8" s="84" t="s">
        <v>55</v>
      </c>
      <c r="E8" s="85" t="s">
        <v>56</v>
      </c>
      <c r="F8" s="11"/>
      <c r="G8" s="6"/>
      <c r="H8" s="22"/>
      <c r="L8" s="11"/>
    </row>
    <row r="9" spans="1:14" s="3" customFormat="1" x14ac:dyDescent="0.2">
      <c r="A9" s="86" t="s">
        <v>52</v>
      </c>
      <c r="B9" s="87">
        <f>846759-15605</f>
        <v>831154</v>
      </c>
      <c r="C9" s="88"/>
      <c r="D9" s="89"/>
      <c r="E9" s="90">
        <f>B9+C9+D9</f>
        <v>831154</v>
      </c>
      <c r="F9" s="11"/>
      <c r="G9" s="6"/>
      <c r="H9" s="22"/>
      <c r="L9" s="11"/>
    </row>
    <row r="10" spans="1:14" s="3" customFormat="1" x14ac:dyDescent="0.2">
      <c r="A10" s="86" t="s">
        <v>102</v>
      </c>
      <c r="B10" s="87">
        <v>0</v>
      </c>
      <c r="C10" s="88"/>
      <c r="D10" s="91"/>
      <c r="E10" s="90">
        <f t="shared" ref="E10:E18" si="0">B10+C10+D10</f>
        <v>0</v>
      </c>
      <c r="F10" s="11"/>
      <c r="G10" s="6"/>
      <c r="H10" s="22"/>
      <c r="L10" s="11"/>
    </row>
    <row r="11" spans="1:14" s="3" customFormat="1" x14ac:dyDescent="0.2">
      <c r="A11" s="86" t="s">
        <v>57</v>
      </c>
      <c r="B11" s="87">
        <v>122279</v>
      </c>
      <c r="C11" s="88"/>
      <c r="D11" s="89"/>
      <c r="E11" s="90">
        <f t="shared" si="0"/>
        <v>122279</v>
      </c>
      <c r="F11" s="11"/>
      <c r="G11" s="6"/>
      <c r="H11" s="22"/>
      <c r="L11" s="11"/>
    </row>
    <row r="12" spans="1:14" s="3" customFormat="1" x14ac:dyDescent="0.2">
      <c r="A12" s="86" t="s">
        <v>58</v>
      </c>
      <c r="B12" s="87">
        <v>7392</v>
      </c>
      <c r="C12" s="88">
        <f>2268+4936+6599</f>
        <v>13803</v>
      </c>
      <c r="D12" s="89">
        <v>4620</v>
      </c>
      <c r="E12" s="90">
        <f t="shared" si="0"/>
        <v>25815</v>
      </c>
      <c r="F12" s="231" t="s">
        <v>180</v>
      </c>
      <c r="G12" s="231"/>
      <c r="H12" s="232"/>
      <c r="L12" s="11"/>
    </row>
    <row r="13" spans="1:14" s="3" customFormat="1" x14ac:dyDescent="0.2">
      <c r="A13" s="86" t="s">
        <v>163</v>
      </c>
      <c r="B13" s="87">
        <v>4690</v>
      </c>
      <c r="C13" s="88"/>
      <c r="D13" s="89"/>
      <c r="E13" s="90">
        <f t="shared" si="0"/>
        <v>4690</v>
      </c>
      <c r="F13" s="6"/>
      <c r="G13" s="6"/>
      <c r="H13" s="22"/>
      <c r="L13" s="11"/>
    </row>
    <row r="14" spans="1:14" s="3" customFormat="1" x14ac:dyDescent="0.2">
      <c r="A14" s="86" t="s">
        <v>164</v>
      </c>
      <c r="B14" s="87">
        <v>0</v>
      </c>
      <c r="C14" s="88">
        <v>310</v>
      </c>
      <c r="D14" s="89"/>
      <c r="E14" s="90">
        <f t="shared" si="0"/>
        <v>310</v>
      </c>
      <c r="F14" s="231" t="s">
        <v>166</v>
      </c>
      <c r="G14" s="231"/>
      <c r="H14" s="232"/>
      <c r="L14" s="11"/>
    </row>
    <row r="15" spans="1:14" s="3" customFormat="1" x14ac:dyDescent="0.2">
      <c r="A15" s="86" t="s">
        <v>165</v>
      </c>
      <c r="B15" s="87">
        <v>100875</v>
      </c>
      <c r="C15" s="228">
        <v>-10760</v>
      </c>
      <c r="D15" s="89"/>
      <c r="E15" s="90">
        <f t="shared" si="0"/>
        <v>90115</v>
      </c>
      <c r="F15" s="231" t="s">
        <v>167</v>
      </c>
      <c r="G15" s="231"/>
      <c r="H15" s="232"/>
      <c r="L15" s="11"/>
    </row>
    <row r="16" spans="1:14" s="3" customFormat="1" x14ac:dyDescent="0.2">
      <c r="A16" s="92" t="s">
        <v>72</v>
      </c>
      <c r="B16" s="87">
        <v>0</v>
      </c>
      <c r="C16" s="88"/>
      <c r="D16" s="89"/>
      <c r="E16" s="90">
        <f t="shared" si="0"/>
        <v>0</v>
      </c>
      <c r="F16" s="11"/>
      <c r="G16" s="6"/>
      <c r="H16" s="22"/>
      <c r="L16" s="11"/>
    </row>
    <row r="17" spans="1:14" s="3" customFormat="1" x14ac:dyDescent="0.2">
      <c r="A17" s="49"/>
      <c r="B17" s="75"/>
      <c r="C17" s="76"/>
      <c r="D17" s="77"/>
      <c r="E17" s="48">
        <f t="shared" si="0"/>
        <v>0</v>
      </c>
      <c r="F17" s="11"/>
      <c r="G17" s="6"/>
      <c r="H17" s="22"/>
      <c r="L17" s="11"/>
    </row>
    <row r="18" spans="1:14" s="3" customFormat="1" x14ac:dyDescent="0.2">
      <c r="A18" s="93" t="s">
        <v>117</v>
      </c>
      <c r="B18" s="227">
        <v>-6222</v>
      </c>
      <c r="C18" s="95"/>
      <c r="D18" s="95">
        <v>15705.07</v>
      </c>
      <c r="E18" s="97">
        <f t="shared" si="0"/>
        <v>9483.07</v>
      </c>
      <c r="F18" s="11"/>
      <c r="G18" s="6"/>
      <c r="H18" s="22"/>
      <c r="L18" s="11"/>
    </row>
    <row r="19" spans="1:14" s="3" customFormat="1" x14ac:dyDescent="0.2">
      <c r="A19" s="44"/>
      <c r="B19" s="45"/>
      <c r="C19" s="46"/>
      <c r="D19" s="47"/>
      <c r="E19" s="48"/>
      <c r="F19" s="11"/>
      <c r="G19" s="6"/>
      <c r="H19" s="22"/>
      <c r="L19" s="11"/>
    </row>
    <row r="20" spans="1:14" s="3" customFormat="1" x14ac:dyDescent="0.2">
      <c r="A20" s="50" t="s">
        <v>62</v>
      </c>
      <c r="B20" s="51"/>
      <c r="C20" s="52"/>
      <c r="D20" s="53"/>
      <c r="E20" s="69">
        <f>SUM(E9:E19)</f>
        <v>1083846.07</v>
      </c>
      <c r="F20" s="11"/>
      <c r="G20" s="6"/>
      <c r="H20" s="22"/>
      <c r="L20" s="11"/>
    </row>
    <row r="21" spans="1:14" s="3" customFormat="1" ht="16.5" customHeight="1" x14ac:dyDescent="0.2">
      <c r="A21" s="193" t="s">
        <v>71</v>
      </c>
      <c r="B21" s="194"/>
      <c r="C21" s="195"/>
      <c r="D21" s="196"/>
      <c r="E21" s="197">
        <f>C58+C78</f>
        <v>1061923</v>
      </c>
      <c r="F21" s="11"/>
      <c r="G21" s="6"/>
      <c r="H21" s="22"/>
      <c r="L21" s="11"/>
    </row>
    <row r="22" spans="1:14" s="27" customFormat="1" ht="16.5" customHeight="1" x14ac:dyDescent="0.3">
      <c r="A22" s="198" t="s">
        <v>38</v>
      </c>
      <c r="B22" s="199"/>
      <c r="C22" s="200"/>
      <c r="D22" s="199"/>
      <c r="E22" s="201">
        <f>E20-E21</f>
        <v>21923.070000000065</v>
      </c>
      <c r="F22" s="23"/>
      <c r="G22" s="23"/>
      <c r="H22" s="23"/>
      <c r="I22" s="25"/>
      <c r="J22" s="25"/>
      <c r="K22" s="25"/>
      <c r="L22" s="26"/>
      <c r="M22" s="25"/>
      <c r="N22" s="25"/>
    </row>
    <row r="23" spans="1:14" s="27" customFormat="1" ht="16.5" customHeight="1" x14ac:dyDescent="0.3">
      <c r="A23" s="23"/>
      <c r="B23" s="23"/>
      <c r="C23" s="24"/>
      <c r="D23" s="23"/>
      <c r="E23" s="23"/>
      <c r="F23" s="23"/>
      <c r="G23" s="23"/>
      <c r="H23" s="23"/>
      <c r="I23" s="25"/>
      <c r="J23" s="25"/>
      <c r="K23" s="25"/>
      <c r="L23" s="26"/>
      <c r="M23" s="25"/>
      <c r="N23" s="25"/>
    </row>
    <row r="24" spans="1:14" s="27" customFormat="1" ht="16.5" customHeight="1" x14ac:dyDescent="0.3">
      <c r="A24" s="23"/>
      <c r="B24" s="23"/>
      <c r="C24" s="24"/>
      <c r="D24" s="23"/>
      <c r="E24" s="23"/>
      <c r="F24" s="23"/>
      <c r="G24" s="23"/>
      <c r="H24" s="23"/>
      <c r="I24" s="25"/>
      <c r="J24" s="25"/>
      <c r="K24" s="25"/>
      <c r="L24" s="26"/>
      <c r="M24" s="25"/>
      <c r="N24" s="25"/>
    </row>
    <row r="25" spans="1:14" x14ac:dyDescent="0.2">
      <c r="A25" s="31"/>
      <c r="B25" s="32"/>
      <c r="C25" s="33"/>
      <c r="D25" s="34"/>
      <c r="E25" s="35"/>
      <c r="F25" s="34"/>
      <c r="G25" s="36"/>
      <c r="H25" s="37"/>
      <c r="I25" s="3"/>
      <c r="J25" s="3"/>
      <c r="K25" s="3"/>
      <c r="L25" s="11"/>
      <c r="M25" s="3"/>
      <c r="N25" s="3"/>
    </row>
    <row r="26" spans="1:14" ht="22.5" x14ac:dyDescent="0.3">
      <c r="A26" s="294" t="s">
        <v>9</v>
      </c>
      <c r="B26" s="294"/>
      <c r="C26" s="294"/>
      <c r="D26" s="294"/>
      <c r="E26" s="294"/>
      <c r="F26" s="294"/>
      <c r="G26" s="294"/>
      <c r="H26" s="294"/>
      <c r="I26" s="70"/>
      <c r="J26" s="3"/>
      <c r="K26" s="3"/>
      <c r="L26" s="11"/>
      <c r="M26" s="3"/>
      <c r="N26" s="3"/>
    </row>
    <row r="27" spans="1:14" s="64" customFormat="1" ht="30" customHeight="1" x14ac:dyDescent="0.25">
      <c r="A27" s="202" t="s">
        <v>2</v>
      </c>
      <c r="B27" s="203" t="s">
        <v>3</v>
      </c>
      <c r="C27" s="204" t="s">
        <v>4</v>
      </c>
      <c r="D27" s="205" t="s">
        <v>5</v>
      </c>
      <c r="E27" s="206" t="s">
        <v>6</v>
      </c>
      <c r="F27" s="205" t="s">
        <v>7</v>
      </c>
      <c r="G27" s="205" t="s">
        <v>70</v>
      </c>
      <c r="H27" s="205" t="s">
        <v>8</v>
      </c>
      <c r="I27" s="205" t="s">
        <v>75</v>
      </c>
      <c r="J27" s="28"/>
      <c r="K27" s="28"/>
      <c r="L27" s="29"/>
      <c r="M27" s="28"/>
      <c r="N27" s="28"/>
    </row>
    <row r="28" spans="1:14" x14ac:dyDescent="0.2">
      <c r="A28" s="37"/>
      <c r="B28" s="32"/>
      <c r="C28" s="33"/>
      <c r="D28" s="34"/>
      <c r="E28" s="35"/>
      <c r="F28" s="34"/>
      <c r="G28" s="36"/>
      <c r="H28" s="37"/>
      <c r="I28" s="74"/>
      <c r="J28" s="3"/>
      <c r="K28" s="3"/>
      <c r="L28" s="11"/>
      <c r="M28" s="3"/>
      <c r="N28" s="3"/>
    </row>
    <row r="29" spans="1:14" s="3" customFormat="1" x14ac:dyDescent="0.2">
      <c r="A29" s="98">
        <v>1</v>
      </c>
      <c r="B29" s="92" t="s">
        <v>10</v>
      </c>
      <c r="C29" s="99">
        <v>581247</v>
      </c>
      <c r="D29" s="99">
        <v>388659.45</v>
      </c>
      <c r="E29" s="100">
        <v>175647</v>
      </c>
      <c r="F29" s="101">
        <f>D29+E29</f>
        <v>564306.44999999995</v>
      </c>
      <c r="G29" s="102">
        <f>F29-C29</f>
        <v>-16940.550000000047</v>
      </c>
      <c r="H29" s="103">
        <f>F29/C29</f>
        <v>0.97085481731518608</v>
      </c>
      <c r="I29" s="104" t="s">
        <v>168</v>
      </c>
      <c r="L29" s="11"/>
    </row>
    <row r="30" spans="1:14" s="3" customFormat="1" x14ac:dyDescent="0.2">
      <c r="A30" s="98">
        <v>2</v>
      </c>
      <c r="B30" s="92" t="s">
        <v>11</v>
      </c>
      <c r="C30" s="99">
        <v>1000</v>
      </c>
      <c r="D30" s="99">
        <v>0</v>
      </c>
      <c r="E30" s="100">
        <v>0</v>
      </c>
      <c r="F30" s="101">
        <f t="shared" ref="F30:F56" si="1">D30+E30</f>
        <v>0</v>
      </c>
      <c r="G30" s="102">
        <f>F30-C30</f>
        <v>-1000</v>
      </c>
      <c r="H30" s="103">
        <f>F30/C30</f>
        <v>0</v>
      </c>
      <c r="I30" s="104"/>
      <c r="L30" s="11"/>
    </row>
    <row r="31" spans="1:14" s="3" customFormat="1" x14ac:dyDescent="0.2">
      <c r="A31" s="98">
        <v>3</v>
      </c>
      <c r="B31" s="92" t="s">
        <v>12</v>
      </c>
      <c r="C31" s="99">
        <v>212613</v>
      </c>
      <c r="D31" s="99">
        <v>147320.41</v>
      </c>
      <c r="E31" s="100">
        <f>75565+1457</f>
        <v>77022</v>
      </c>
      <c r="F31" s="101">
        <f t="shared" si="1"/>
        <v>224342.41</v>
      </c>
      <c r="G31" s="102">
        <f t="shared" ref="G31:G58" si="2">F31-C31</f>
        <v>11729.410000000003</v>
      </c>
      <c r="H31" s="103">
        <f t="shared" ref="H31:H53" si="3">F31/C31</f>
        <v>1.0551678871941039</v>
      </c>
      <c r="I31" s="104" t="s">
        <v>170</v>
      </c>
      <c r="L31" s="11"/>
    </row>
    <row r="32" spans="1:14" s="3" customFormat="1" x14ac:dyDescent="0.2">
      <c r="A32" s="98">
        <v>4</v>
      </c>
      <c r="B32" s="92" t="s">
        <v>13</v>
      </c>
      <c r="C32" s="99">
        <v>0</v>
      </c>
      <c r="D32" s="99">
        <v>0</v>
      </c>
      <c r="E32" s="100">
        <v>0</v>
      </c>
      <c r="F32" s="101">
        <f t="shared" si="1"/>
        <v>0</v>
      </c>
      <c r="G32" s="102">
        <f t="shared" si="2"/>
        <v>0</v>
      </c>
      <c r="H32" s="103" t="e">
        <f t="shared" si="3"/>
        <v>#DIV/0!</v>
      </c>
      <c r="I32" s="104"/>
      <c r="L32" s="11"/>
    </row>
    <row r="33" spans="1:12" s="3" customFormat="1" x14ac:dyDescent="0.2">
      <c r="A33" s="98">
        <v>5</v>
      </c>
      <c r="B33" s="92" t="s">
        <v>14</v>
      </c>
      <c r="C33" s="99">
        <v>84133</v>
      </c>
      <c r="D33" s="99">
        <v>57311.199999999997</v>
      </c>
      <c r="E33" s="100">
        <v>28268</v>
      </c>
      <c r="F33" s="101">
        <f t="shared" si="1"/>
        <v>85579.199999999997</v>
      </c>
      <c r="G33" s="102">
        <f t="shared" si="2"/>
        <v>1446.1999999999971</v>
      </c>
      <c r="H33" s="103">
        <f t="shared" si="3"/>
        <v>1.0171894500374408</v>
      </c>
      <c r="I33" s="104"/>
      <c r="L33" s="11"/>
    </row>
    <row r="34" spans="1:12" s="3" customFormat="1" x14ac:dyDescent="0.2">
      <c r="A34" s="98">
        <v>6</v>
      </c>
      <c r="B34" s="92" t="s">
        <v>15</v>
      </c>
      <c r="C34" s="99">
        <v>0</v>
      </c>
      <c r="D34" s="99">
        <v>0</v>
      </c>
      <c r="E34" s="100">
        <v>0</v>
      </c>
      <c r="F34" s="101">
        <f t="shared" si="1"/>
        <v>0</v>
      </c>
      <c r="G34" s="102">
        <f>F34-C34</f>
        <v>0</v>
      </c>
      <c r="H34" s="103" t="e">
        <f>F34/C34</f>
        <v>#DIV/0!</v>
      </c>
      <c r="I34" s="104"/>
      <c r="L34" s="11"/>
    </row>
    <row r="35" spans="1:12" s="3" customFormat="1" x14ac:dyDescent="0.2">
      <c r="A35" s="98">
        <v>7</v>
      </c>
      <c r="B35" s="92" t="s">
        <v>16</v>
      </c>
      <c r="C35" s="99">
        <v>21651</v>
      </c>
      <c r="D35" s="99">
        <v>13568.88</v>
      </c>
      <c r="E35" s="100">
        <v>8029</v>
      </c>
      <c r="F35" s="101">
        <f t="shared" si="1"/>
        <v>21597.879999999997</v>
      </c>
      <c r="G35" s="102">
        <f t="shared" si="2"/>
        <v>-53.120000000002619</v>
      </c>
      <c r="H35" s="103">
        <f t="shared" si="3"/>
        <v>0.99754653364740642</v>
      </c>
      <c r="I35" s="104"/>
      <c r="L35" s="11"/>
    </row>
    <row r="36" spans="1:12" s="3" customFormat="1" x14ac:dyDescent="0.2">
      <c r="A36" s="98">
        <v>8</v>
      </c>
      <c r="B36" s="92" t="s">
        <v>17</v>
      </c>
      <c r="C36" s="99">
        <v>7950</v>
      </c>
      <c r="D36" s="99">
        <v>270.5</v>
      </c>
      <c r="E36" s="100">
        <f>5600</f>
        <v>5600</v>
      </c>
      <c r="F36" s="101">
        <f t="shared" si="1"/>
        <v>5870.5</v>
      </c>
      <c r="G36" s="102">
        <f>F36-C36</f>
        <v>-2079.5</v>
      </c>
      <c r="H36" s="103">
        <f t="shared" si="3"/>
        <v>0.73842767295597489</v>
      </c>
      <c r="I36" s="104" t="s">
        <v>169</v>
      </c>
      <c r="L36" s="11"/>
    </row>
    <row r="37" spans="1:12" s="3" customFormat="1" x14ac:dyDescent="0.2">
      <c r="A37" s="98">
        <v>9</v>
      </c>
      <c r="B37" s="92" t="s">
        <v>18</v>
      </c>
      <c r="C37" s="99">
        <v>2000</v>
      </c>
      <c r="D37" s="99">
        <v>280</v>
      </c>
      <c r="E37" s="100">
        <v>1720</v>
      </c>
      <c r="F37" s="101">
        <f t="shared" si="1"/>
        <v>2000</v>
      </c>
      <c r="G37" s="102">
        <f t="shared" si="2"/>
        <v>0</v>
      </c>
      <c r="H37" s="103">
        <f t="shared" si="3"/>
        <v>1</v>
      </c>
      <c r="I37" s="104"/>
      <c r="L37" s="11"/>
    </row>
    <row r="38" spans="1:12" s="3" customFormat="1" x14ac:dyDescent="0.2">
      <c r="A38" s="98">
        <v>10</v>
      </c>
      <c r="B38" s="92" t="s">
        <v>19</v>
      </c>
      <c r="C38" s="99">
        <v>11455</v>
      </c>
      <c r="D38" s="99">
        <v>11455.73</v>
      </c>
      <c r="E38" s="100">
        <v>0</v>
      </c>
      <c r="F38" s="101">
        <f t="shared" si="1"/>
        <v>11455.73</v>
      </c>
      <c r="G38" s="102">
        <f t="shared" si="2"/>
        <v>0.72999999999956344</v>
      </c>
      <c r="H38" s="103">
        <f t="shared" si="3"/>
        <v>1.0000637276298558</v>
      </c>
      <c r="I38" s="104"/>
      <c r="L38" s="11"/>
    </row>
    <row r="39" spans="1:12" s="3" customFormat="1" x14ac:dyDescent="0.2">
      <c r="A39" s="98">
        <v>11</v>
      </c>
      <c r="B39" s="92" t="s">
        <v>20</v>
      </c>
      <c r="C39" s="99">
        <v>5706</v>
      </c>
      <c r="D39" s="99">
        <v>5705.92</v>
      </c>
      <c r="E39" s="100">
        <v>0</v>
      </c>
      <c r="F39" s="101">
        <f t="shared" si="1"/>
        <v>5705.92</v>
      </c>
      <c r="G39" s="102">
        <f t="shared" si="2"/>
        <v>-7.999999999992724E-2</v>
      </c>
      <c r="H39" s="103">
        <f t="shared" si="3"/>
        <v>0.99998597967052227</v>
      </c>
      <c r="I39" s="104"/>
      <c r="L39" s="11"/>
    </row>
    <row r="40" spans="1:12" s="3" customFormat="1" x14ac:dyDescent="0.2">
      <c r="A40" s="98">
        <v>12</v>
      </c>
      <c r="B40" s="92" t="s">
        <v>21</v>
      </c>
      <c r="C40" s="99">
        <v>6250</v>
      </c>
      <c r="D40" s="99">
        <v>4836.53</v>
      </c>
      <c r="E40" s="100">
        <v>1413.47</v>
      </c>
      <c r="F40" s="101">
        <f t="shared" si="1"/>
        <v>6250</v>
      </c>
      <c r="G40" s="102">
        <f t="shared" si="2"/>
        <v>0</v>
      </c>
      <c r="H40" s="103">
        <f t="shared" si="3"/>
        <v>1</v>
      </c>
      <c r="I40" s="104" t="s">
        <v>171</v>
      </c>
      <c r="L40" s="11"/>
    </row>
    <row r="41" spans="1:12" s="3" customFormat="1" x14ac:dyDescent="0.2">
      <c r="A41" s="98">
        <v>13</v>
      </c>
      <c r="B41" s="92" t="s">
        <v>22</v>
      </c>
      <c r="C41" s="99">
        <v>0</v>
      </c>
      <c r="D41" s="99">
        <v>0</v>
      </c>
      <c r="E41" s="100">
        <v>0</v>
      </c>
      <c r="F41" s="101">
        <f t="shared" si="1"/>
        <v>0</v>
      </c>
      <c r="G41" s="102">
        <f t="shared" si="2"/>
        <v>0</v>
      </c>
      <c r="H41" s="103" t="e">
        <f t="shared" si="3"/>
        <v>#DIV/0!</v>
      </c>
      <c r="I41" s="104"/>
      <c r="L41" s="11"/>
    </row>
    <row r="42" spans="1:12" s="3" customFormat="1" x14ac:dyDescent="0.2">
      <c r="A42" s="98">
        <v>14</v>
      </c>
      <c r="B42" s="92" t="s">
        <v>23</v>
      </c>
      <c r="C42" s="99">
        <v>2972</v>
      </c>
      <c r="D42" s="99">
        <v>2206.11</v>
      </c>
      <c r="E42" s="100">
        <v>765.89</v>
      </c>
      <c r="F42" s="101">
        <f t="shared" si="1"/>
        <v>2972</v>
      </c>
      <c r="G42" s="102">
        <f t="shared" si="2"/>
        <v>0</v>
      </c>
      <c r="H42" s="103">
        <f t="shared" si="3"/>
        <v>1</v>
      </c>
      <c r="I42" s="104"/>
      <c r="L42" s="11"/>
    </row>
    <row r="43" spans="1:12" s="3" customFormat="1" x14ac:dyDescent="0.2">
      <c r="A43" s="98">
        <v>15</v>
      </c>
      <c r="B43" s="92" t="s">
        <v>24</v>
      </c>
      <c r="C43" s="99">
        <v>0</v>
      </c>
      <c r="D43" s="99">
        <v>0</v>
      </c>
      <c r="E43" s="100">
        <v>0</v>
      </c>
      <c r="F43" s="101">
        <f t="shared" si="1"/>
        <v>0</v>
      </c>
      <c r="G43" s="102">
        <f t="shared" si="2"/>
        <v>0</v>
      </c>
      <c r="H43" s="103" t="e">
        <f t="shared" si="3"/>
        <v>#DIV/0!</v>
      </c>
      <c r="I43" s="104"/>
      <c r="L43" s="11"/>
    </row>
    <row r="44" spans="1:12" s="3" customFormat="1" x14ac:dyDescent="0.2">
      <c r="A44" s="98">
        <v>16</v>
      </c>
      <c r="B44" s="92" t="s">
        <v>25</v>
      </c>
      <c r="C44" s="99">
        <v>0</v>
      </c>
      <c r="D44" s="99">
        <v>0</v>
      </c>
      <c r="E44" s="100">
        <v>0</v>
      </c>
      <c r="F44" s="101">
        <f t="shared" si="1"/>
        <v>0</v>
      </c>
      <c r="G44" s="102">
        <f t="shared" si="2"/>
        <v>0</v>
      </c>
      <c r="H44" s="103" t="e">
        <f t="shared" si="3"/>
        <v>#DIV/0!</v>
      </c>
      <c r="I44" s="104"/>
      <c r="L44" s="11"/>
    </row>
    <row r="45" spans="1:12" s="3" customFormat="1" x14ac:dyDescent="0.2">
      <c r="A45" s="98">
        <v>17</v>
      </c>
      <c r="B45" s="92" t="s">
        <v>26</v>
      </c>
      <c r="C45" s="99">
        <v>0</v>
      </c>
      <c r="D45" s="99">
        <v>0</v>
      </c>
      <c r="E45" s="100">
        <v>0</v>
      </c>
      <c r="F45" s="101">
        <f t="shared" si="1"/>
        <v>0</v>
      </c>
      <c r="G45" s="102">
        <f t="shared" si="2"/>
        <v>0</v>
      </c>
      <c r="H45" s="103" t="e">
        <f t="shared" si="3"/>
        <v>#DIV/0!</v>
      </c>
      <c r="I45" s="104"/>
      <c r="L45" s="11"/>
    </row>
    <row r="46" spans="1:12" s="3" customFormat="1" x14ac:dyDescent="0.2">
      <c r="A46" s="98">
        <v>18</v>
      </c>
      <c r="B46" s="92" t="s">
        <v>27</v>
      </c>
      <c r="C46" s="99">
        <v>4900</v>
      </c>
      <c r="D46" s="99">
        <v>2270.4</v>
      </c>
      <c r="E46" s="100">
        <v>2629.6</v>
      </c>
      <c r="F46" s="101">
        <f t="shared" si="1"/>
        <v>4900</v>
      </c>
      <c r="G46" s="102">
        <f t="shared" si="2"/>
        <v>0</v>
      </c>
      <c r="H46" s="103">
        <f t="shared" si="3"/>
        <v>1</v>
      </c>
      <c r="I46" s="104"/>
      <c r="L46" s="11"/>
    </row>
    <row r="47" spans="1:12" s="3" customFormat="1" x14ac:dyDescent="0.2">
      <c r="A47" s="98">
        <v>19</v>
      </c>
      <c r="B47" s="92" t="s">
        <v>28</v>
      </c>
      <c r="C47" s="99">
        <v>46344</v>
      </c>
      <c r="D47" s="99">
        <v>16234.92</v>
      </c>
      <c r="E47" s="100">
        <v>30109.08</v>
      </c>
      <c r="F47" s="101">
        <f t="shared" si="1"/>
        <v>46344</v>
      </c>
      <c r="G47" s="102">
        <f t="shared" si="2"/>
        <v>0</v>
      </c>
      <c r="H47" s="103">
        <f t="shared" si="3"/>
        <v>1</v>
      </c>
      <c r="I47" s="104" t="s">
        <v>172</v>
      </c>
      <c r="L47" s="11"/>
    </row>
    <row r="48" spans="1:12" s="3" customFormat="1" x14ac:dyDescent="0.2">
      <c r="A48" s="98">
        <v>20</v>
      </c>
      <c r="B48" s="92" t="s">
        <v>29</v>
      </c>
      <c r="C48" s="99">
        <v>10985</v>
      </c>
      <c r="D48" s="99">
        <v>2633.98</v>
      </c>
      <c r="E48" s="100">
        <v>8351.02</v>
      </c>
      <c r="F48" s="101">
        <f t="shared" si="1"/>
        <v>10985</v>
      </c>
      <c r="G48" s="102">
        <f t="shared" si="2"/>
        <v>0</v>
      </c>
      <c r="H48" s="103">
        <f t="shared" si="3"/>
        <v>1</v>
      </c>
      <c r="I48" s="104"/>
      <c r="L48" s="11"/>
    </row>
    <row r="49" spans="1:14" s="3" customFormat="1" x14ac:dyDescent="0.2">
      <c r="A49" s="98">
        <v>22</v>
      </c>
      <c r="B49" s="92" t="s">
        <v>30</v>
      </c>
      <c r="C49" s="99">
        <v>5490</v>
      </c>
      <c r="D49" s="99">
        <v>3271.42</v>
      </c>
      <c r="E49" s="100">
        <v>2218.58</v>
      </c>
      <c r="F49" s="101">
        <f t="shared" si="1"/>
        <v>5490</v>
      </c>
      <c r="G49" s="102">
        <f t="shared" si="2"/>
        <v>0</v>
      </c>
      <c r="H49" s="103">
        <f t="shared" si="3"/>
        <v>1</v>
      </c>
      <c r="I49" s="104"/>
      <c r="L49" s="11"/>
    </row>
    <row r="50" spans="1:14" s="3" customFormat="1" x14ac:dyDescent="0.2">
      <c r="A50" s="98">
        <v>23</v>
      </c>
      <c r="B50" s="92" t="s">
        <v>31</v>
      </c>
      <c r="C50" s="99">
        <v>1500</v>
      </c>
      <c r="D50" s="99">
        <v>1499.99</v>
      </c>
      <c r="E50" s="100">
        <v>0</v>
      </c>
      <c r="F50" s="101">
        <f t="shared" si="1"/>
        <v>1499.99</v>
      </c>
      <c r="G50" s="102">
        <f t="shared" si="2"/>
        <v>-9.9999999999909051E-3</v>
      </c>
      <c r="H50" s="103">
        <f t="shared" si="3"/>
        <v>0.99999333333333329</v>
      </c>
      <c r="I50" s="104"/>
      <c r="L50" s="11"/>
    </row>
    <row r="51" spans="1:14" s="3" customFormat="1" x14ac:dyDescent="0.2">
      <c r="A51" s="98">
        <v>24</v>
      </c>
      <c r="B51" s="92" t="s">
        <v>32</v>
      </c>
      <c r="C51" s="99">
        <v>358</v>
      </c>
      <c r="D51" s="99">
        <v>358</v>
      </c>
      <c r="E51" s="100">
        <v>0</v>
      </c>
      <c r="F51" s="101">
        <f t="shared" si="1"/>
        <v>358</v>
      </c>
      <c r="G51" s="102">
        <f t="shared" si="2"/>
        <v>0</v>
      </c>
      <c r="H51" s="103">
        <f t="shared" si="3"/>
        <v>1</v>
      </c>
      <c r="I51" s="104"/>
      <c r="L51" s="11"/>
    </row>
    <row r="52" spans="1:14" s="3" customFormat="1" x14ac:dyDescent="0.2">
      <c r="A52" s="98">
        <v>25</v>
      </c>
      <c r="B52" s="92" t="s">
        <v>33</v>
      </c>
      <c r="C52" s="99">
        <v>26447</v>
      </c>
      <c r="D52" s="99">
        <v>14059.49</v>
      </c>
      <c r="E52" s="100">
        <f>13377+1320+660</f>
        <v>15357</v>
      </c>
      <c r="F52" s="101">
        <f t="shared" si="1"/>
        <v>29416.489999999998</v>
      </c>
      <c r="G52" s="102">
        <f t="shared" si="2"/>
        <v>2969.489999999998</v>
      </c>
      <c r="H52" s="103">
        <f t="shared" si="3"/>
        <v>1.1122807879910763</v>
      </c>
      <c r="I52" s="104" t="s">
        <v>173</v>
      </c>
      <c r="L52" s="11"/>
    </row>
    <row r="53" spans="1:14" s="3" customFormat="1" x14ac:dyDescent="0.2">
      <c r="A53" s="98">
        <v>26</v>
      </c>
      <c r="B53" s="92" t="s">
        <v>34</v>
      </c>
      <c r="C53" s="99">
        <v>5000</v>
      </c>
      <c r="D53" s="99">
        <v>1571</v>
      </c>
      <c r="E53" s="100">
        <v>3429</v>
      </c>
      <c r="F53" s="101">
        <f t="shared" si="1"/>
        <v>5000</v>
      </c>
      <c r="G53" s="102">
        <f t="shared" si="2"/>
        <v>0</v>
      </c>
      <c r="H53" s="103">
        <f t="shared" si="3"/>
        <v>1</v>
      </c>
      <c r="I53" s="104" t="s">
        <v>174</v>
      </c>
      <c r="L53" s="11"/>
    </row>
    <row r="54" spans="1:14" s="3" customFormat="1" x14ac:dyDescent="0.2">
      <c r="A54" s="98">
        <v>27</v>
      </c>
      <c r="B54" s="92" t="s">
        <v>35</v>
      </c>
      <c r="C54" s="105">
        <v>24215</v>
      </c>
      <c r="D54" s="105">
        <v>10735.09</v>
      </c>
      <c r="E54" s="100">
        <v>13479.91</v>
      </c>
      <c r="F54" s="101">
        <f t="shared" si="1"/>
        <v>24215</v>
      </c>
      <c r="G54" s="102">
        <f>F54-C54</f>
        <v>0</v>
      </c>
      <c r="H54" s="103">
        <f>F54/C54</f>
        <v>1</v>
      </c>
      <c r="I54" s="104"/>
      <c r="L54" s="11"/>
    </row>
    <row r="55" spans="1:14" s="3" customFormat="1" x14ac:dyDescent="0.2">
      <c r="A55" s="98" t="s">
        <v>113</v>
      </c>
      <c r="B55" s="92" t="s">
        <v>36</v>
      </c>
      <c r="C55" s="105">
        <v>40957</v>
      </c>
      <c r="D55" s="105">
        <v>18953.75</v>
      </c>
      <c r="E55" s="100">
        <f>15697+22003</f>
        <v>37700</v>
      </c>
      <c r="F55" s="101">
        <f t="shared" si="1"/>
        <v>56653.75</v>
      </c>
      <c r="G55" s="102">
        <f>F55-C55</f>
        <v>15696.75</v>
      </c>
      <c r="H55" s="103">
        <f>F55/C55</f>
        <v>1.3832495055790219</v>
      </c>
      <c r="I55" s="104" t="s">
        <v>175</v>
      </c>
      <c r="L55" s="11"/>
    </row>
    <row r="56" spans="1:14" s="3" customFormat="1" x14ac:dyDescent="0.2">
      <c r="A56" s="220" t="s">
        <v>114</v>
      </c>
      <c r="B56" s="221" t="s">
        <v>115</v>
      </c>
      <c r="C56" s="222">
        <v>284028</v>
      </c>
      <c r="D56" s="222">
        <v>142014</v>
      </c>
      <c r="E56" s="100">
        <v>142014</v>
      </c>
      <c r="F56" s="223">
        <f t="shared" si="1"/>
        <v>284028</v>
      </c>
      <c r="G56" s="224">
        <f>F56-C56</f>
        <v>0</v>
      </c>
      <c r="H56" s="225">
        <f>F56/C56</f>
        <v>1</v>
      </c>
      <c r="I56" s="226"/>
      <c r="L56" s="11"/>
    </row>
    <row r="57" spans="1:14" x14ac:dyDescent="0.2">
      <c r="A57" s="37"/>
      <c r="B57" s="32"/>
      <c r="C57" s="33"/>
      <c r="D57" s="38"/>
      <c r="E57" s="39"/>
      <c r="F57" s="34"/>
      <c r="G57" s="36"/>
      <c r="H57" s="40"/>
      <c r="I57" s="74"/>
      <c r="J57" s="3"/>
      <c r="K57" s="3"/>
      <c r="L57" s="11"/>
      <c r="M57" s="3"/>
      <c r="N57" s="3"/>
    </row>
    <row r="58" spans="1:14" s="41" customFormat="1" x14ac:dyDescent="0.2">
      <c r="A58" s="295" t="s">
        <v>37</v>
      </c>
      <c r="B58" s="295"/>
      <c r="C58" s="122">
        <f>SUM(C28:C57)</f>
        <v>1387201</v>
      </c>
      <c r="D58" s="119">
        <f>SUM(D28:D57)</f>
        <v>845216.77</v>
      </c>
      <c r="E58" s="123">
        <f>SUM(E28:E57)</f>
        <v>553753.55000000005</v>
      </c>
      <c r="F58" s="119">
        <f>SUM(F28:F57)</f>
        <v>1398970.3199999998</v>
      </c>
      <c r="G58" s="119">
        <f t="shared" si="2"/>
        <v>11769.319999999832</v>
      </c>
      <c r="H58" s="120">
        <f>F58/C58</f>
        <v>1.0084842211042233</v>
      </c>
      <c r="I58" s="124"/>
      <c r="J58" s="3"/>
      <c r="K58" s="3"/>
      <c r="L58" s="11"/>
      <c r="M58" s="3"/>
      <c r="N58" s="3"/>
    </row>
    <row r="59" spans="1:14" x14ac:dyDescent="0.2">
      <c r="A59" s="37"/>
      <c r="B59" s="32"/>
      <c r="C59" s="33"/>
      <c r="D59" s="38"/>
      <c r="E59" s="39"/>
      <c r="F59" s="34"/>
      <c r="G59" s="36"/>
      <c r="H59" s="40"/>
      <c r="I59" s="74"/>
      <c r="J59" s="3"/>
      <c r="K59" s="3"/>
      <c r="L59" s="11"/>
      <c r="M59" s="3"/>
      <c r="N59" s="3"/>
    </row>
    <row r="60" spans="1:14" x14ac:dyDescent="0.2">
      <c r="A60" s="31"/>
      <c r="B60" s="32"/>
      <c r="C60" s="33"/>
      <c r="D60" s="34"/>
      <c r="E60" s="35"/>
      <c r="F60" s="34"/>
      <c r="G60" s="36"/>
      <c r="H60" s="40"/>
      <c r="I60" s="73"/>
    </row>
    <row r="61" spans="1:14" ht="22.5" x14ac:dyDescent="0.3">
      <c r="A61" s="294" t="s">
        <v>65</v>
      </c>
      <c r="B61" s="294"/>
      <c r="C61" s="294"/>
      <c r="D61" s="294"/>
      <c r="E61" s="294"/>
      <c r="F61" s="294"/>
      <c r="G61" s="294"/>
      <c r="H61" s="294"/>
      <c r="I61" s="71"/>
    </row>
    <row r="62" spans="1:14" s="64" customFormat="1" ht="31.5" customHeight="1" x14ac:dyDescent="0.25">
      <c r="A62" s="202" t="s">
        <v>2</v>
      </c>
      <c r="B62" s="203" t="s">
        <v>3</v>
      </c>
      <c r="C62" s="204" t="s">
        <v>4</v>
      </c>
      <c r="D62" s="205" t="s">
        <v>67</v>
      </c>
      <c r="E62" s="206" t="s">
        <v>68</v>
      </c>
      <c r="F62" s="205" t="s">
        <v>7</v>
      </c>
      <c r="G62" s="205" t="s">
        <v>69</v>
      </c>
      <c r="H62" s="205" t="s">
        <v>8</v>
      </c>
      <c r="I62" s="205" t="s">
        <v>75</v>
      </c>
      <c r="J62" s="28"/>
      <c r="K62" s="28"/>
      <c r="L62" s="29"/>
      <c r="M62" s="28"/>
      <c r="N62" s="28"/>
    </row>
    <row r="63" spans="1:14" s="63" customFormat="1" ht="15.75" customHeight="1" x14ac:dyDescent="0.25">
      <c r="A63" s="56"/>
      <c r="B63" s="57"/>
      <c r="C63" s="58"/>
      <c r="D63" s="59"/>
      <c r="E63" s="60"/>
      <c r="F63" s="59"/>
      <c r="G63" s="59"/>
      <c r="H63" s="59"/>
      <c r="I63" s="78"/>
      <c r="J63" s="61"/>
      <c r="K63" s="61"/>
      <c r="L63" s="62"/>
      <c r="M63" s="61"/>
      <c r="N63" s="61"/>
    </row>
    <row r="64" spans="1:14" s="63" customFormat="1" ht="15.75" customHeight="1" x14ac:dyDescent="0.2">
      <c r="A64" s="98">
        <v>1</v>
      </c>
      <c r="B64" s="92" t="s">
        <v>39</v>
      </c>
      <c r="C64" s="107">
        <v>-118794</v>
      </c>
      <c r="D64" s="107">
        <v>-81607.95</v>
      </c>
      <c r="E64" s="100">
        <v>-39945.050000000003</v>
      </c>
      <c r="F64" s="101">
        <f>D64+E64</f>
        <v>-121553</v>
      </c>
      <c r="G64" s="102">
        <f>F64-C64</f>
        <v>-2759</v>
      </c>
      <c r="H64" s="103">
        <f>F64/C64</f>
        <v>1.0232250787076789</v>
      </c>
      <c r="I64" s="104" t="s">
        <v>176</v>
      </c>
      <c r="J64" s="61"/>
      <c r="K64" s="61"/>
      <c r="L64" s="62"/>
      <c r="M64" s="61"/>
      <c r="N64" s="61"/>
    </row>
    <row r="65" spans="1:12" s="3" customFormat="1" x14ac:dyDescent="0.2">
      <c r="A65" s="98">
        <v>3</v>
      </c>
      <c r="B65" s="92" t="s">
        <v>118</v>
      </c>
      <c r="C65" s="107">
        <v>0</v>
      </c>
      <c r="D65" s="107">
        <v>0</v>
      </c>
      <c r="E65" s="100">
        <v>0</v>
      </c>
      <c r="F65" s="101">
        <f>D65+E65</f>
        <v>0</v>
      </c>
      <c r="G65" s="102">
        <f>F65-C65</f>
        <v>0</v>
      </c>
      <c r="H65" s="103" t="e">
        <f>F65/C65</f>
        <v>#DIV/0!</v>
      </c>
      <c r="I65" s="104"/>
      <c r="L65" s="11"/>
    </row>
    <row r="66" spans="1:12" s="3" customFormat="1" x14ac:dyDescent="0.2">
      <c r="A66" s="98">
        <v>5</v>
      </c>
      <c r="B66" s="92" t="s">
        <v>73</v>
      </c>
      <c r="C66" s="107">
        <v>-700</v>
      </c>
      <c r="D66" s="107">
        <v>-700</v>
      </c>
      <c r="E66" s="100">
        <v>0</v>
      </c>
      <c r="F66" s="101">
        <f>D66+E66</f>
        <v>-700</v>
      </c>
      <c r="G66" s="102">
        <f>F66-C66</f>
        <v>0</v>
      </c>
      <c r="H66" s="103">
        <f>F66/C66</f>
        <v>1</v>
      </c>
      <c r="I66" s="104"/>
      <c r="L66" s="11"/>
    </row>
    <row r="67" spans="1:12" s="3" customFormat="1" x14ac:dyDescent="0.2">
      <c r="A67" s="98">
        <v>6</v>
      </c>
      <c r="B67" s="92" t="s">
        <v>40</v>
      </c>
      <c r="C67" s="107">
        <v>-15685</v>
      </c>
      <c r="D67" s="107">
        <v>-8285.76</v>
      </c>
      <c r="E67" s="100">
        <f>-4987.29-2000</f>
        <v>-6987.29</v>
      </c>
      <c r="F67" s="101">
        <f t="shared" ref="F67:F76" si="4">D67+E67</f>
        <v>-15273.05</v>
      </c>
      <c r="G67" s="102">
        <f t="shared" ref="G67:G74" si="5">F67-C67</f>
        <v>411.95000000000073</v>
      </c>
      <c r="H67" s="103">
        <f>F67/C67</f>
        <v>0.97373605355435122</v>
      </c>
      <c r="I67" s="104" t="s">
        <v>177</v>
      </c>
      <c r="L67" s="11"/>
    </row>
    <row r="68" spans="1:12" s="3" customFormat="1" x14ac:dyDescent="0.2">
      <c r="A68" s="98">
        <v>7</v>
      </c>
      <c r="B68" s="92" t="s">
        <v>41</v>
      </c>
      <c r="C68" s="107">
        <v>-1005</v>
      </c>
      <c r="D68" s="107">
        <v>-1004.25</v>
      </c>
      <c r="E68" s="100">
        <v>0</v>
      </c>
      <c r="F68" s="101">
        <f t="shared" si="4"/>
        <v>-1004.25</v>
      </c>
      <c r="G68" s="102">
        <f t="shared" si="5"/>
        <v>0.75</v>
      </c>
      <c r="H68" s="103">
        <f t="shared" ref="H68:H74" si="6">F68/C68</f>
        <v>0.99925373134328355</v>
      </c>
      <c r="I68" s="104"/>
      <c r="L68" s="11"/>
    </row>
    <row r="69" spans="1:12" s="3" customFormat="1" x14ac:dyDescent="0.2">
      <c r="A69" s="98" t="s">
        <v>110</v>
      </c>
      <c r="B69" s="92" t="s">
        <v>112</v>
      </c>
      <c r="C69" s="107">
        <v>-7920</v>
      </c>
      <c r="D69" s="107">
        <v>-4389.84</v>
      </c>
      <c r="E69" s="100">
        <v>-4375.92</v>
      </c>
      <c r="F69" s="101">
        <f t="shared" si="4"/>
        <v>-8765.76</v>
      </c>
      <c r="G69" s="102">
        <f t="shared" si="5"/>
        <v>-845.76000000000022</v>
      </c>
      <c r="H69" s="103">
        <f t="shared" si="6"/>
        <v>1.1067878787878789</v>
      </c>
      <c r="I69" s="104"/>
      <c r="L69" s="11"/>
    </row>
    <row r="70" spans="1:12" s="3" customFormat="1" x14ac:dyDescent="0.2">
      <c r="A70" s="98" t="s">
        <v>111</v>
      </c>
      <c r="B70" s="92" t="s">
        <v>42</v>
      </c>
      <c r="C70" s="107">
        <v>-1842</v>
      </c>
      <c r="D70" s="107">
        <v>0</v>
      </c>
      <c r="E70" s="100">
        <v>0</v>
      </c>
      <c r="F70" s="101">
        <f t="shared" si="4"/>
        <v>0</v>
      </c>
      <c r="G70" s="102">
        <f t="shared" si="5"/>
        <v>1842</v>
      </c>
      <c r="H70" s="103">
        <f t="shared" si="6"/>
        <v>0</v>
      </c>
      <c r="I70" s="104"/>
      <c r="L70" s="11"/>
    </row>
    <row r="71" spans="1:12" s="3" customFormat="1" x14ac:dyDescent="0.2">
      <c r="A71" s="98">
        <v>9</v>
      </c>
      <c r="B71" s="92" t="s">
        <v>74</v>
      </c>
      <c r="C71" s="107">
        <v>0</v>
      </c>
      <c r="D71" s="107">
        <v>0</v>
      </c>
      <c r="E71" s="100">
        <v>0</v>
      </c>
      <c r="F71" s="101">
        <f t="shared" si="4"/>
        <v>0</v>
      </c>
      <c r="G71" s="102">
        <f t="shared" si="5"/>
        <v>0</v>
      </c>
      <c r="H71" s="103" t="e">
        <f t="shared" si="6"/>
        <v>#DIV/0!</v>
      </c>
      <c r="I71" s="104"/>
      <c r="L71" s="11"/>
    </row>
    <row r="72" spans="1:12" s="3" customFormat="1" x14ac:dyDescent="0.2">
      <c r="A72" s="98">
        <v>10</v>
      </c>
      <c r="B72" s="92" t="s">
        <v>43</v>
      </c>
      <c r="C72" s="107">
        <v>-1800</v>
      </c>
      <c r="D72" s="101">
        <v>-1000.09</v>
      </c>
      <c r="E72" s="100">
        <v>-500</v>
      </c>
      <c r="F72" s="101">
        <f t="shared" si="4"/>
        <v>-1500.0900000000001</v>
      </c>
      <c r="G72" s="102">
        <f t="shared" si="5"/>
        <v>299.90999999999985</v>
      </c>
      <c r="H72" s="103">
        <f t="shared" si="6"/>
        <v>0.83338333333333336</v>
      </c>
      <c r="I72" s="104"/>
      <c r="L72" s="11"/>
    </row>
    <row r="73" spans="1:12" s="3" customFormat="1" x14ac:dyDescent="0.2">
      <c r="A73" s="98">
        <v>11</v>
      </c>
      <c r="B73" s="92" t="s">
        <v>44</v>
      </c>
      <c r="C73" s="107">
        <v>0</v>
      </c>
      <c r="D73" s="101">
        <v>0</v>
      </c>
      <c r="E73" s="100">
        <v>0</v>
      </c>
      <c r="F73" s="101">
        <f t="shared" si="4"/>
        <v>0</v>
      </c>
      <c r="G73" s="102">
        <f t="shared" si="5"/>
        <v>0</v>
      </c>
      <c r="H73" s="103" t="e">
        <f>F73/C73</f>
        <v>#DIV/0!</v>
      </c>
      <c r="I73" s="104"/>
      <c r="L73" s="11"/>
    </row>
    <row r="74" spans="1:12" s="3" customFormat="1" x14ac:dyDescent="0.2">
      <c r="A74" s="98">
        <v>12</v>
      </c>
      <c r="B74" s="92" t="s">
        <v>45</v>
      </c>
      <c r="C74" s="107">
        <v>-5634</v>
      </c>
      <c r="D74" s="101">
        <v>-2111.3000000000002</v>
      </c>
      <c r="E74" s="100">
        <v>-3522.7</v>
      </c>
      <c r="F74" s="101">
        <f t="shared" si="4"/>
        <v>-5634</v>
      </c>
      <c r="G74" s="102">
        <f t="shared" si="5"/>
        <v>0</v>
      </c>
      <c r="H74" s="103">
        <f t="shared" si="6"/>
        <v>1</v>
      </c>
      <c r="I74" s="104" t="s">
        <v>178</v>
      </c>
      <c r="L74" s="11"/>
    </row>
    <row r="75" spans="1:12" s="3" customFormat="1" x14ac:dyDescent="0.2">
      <c r="A75" s="98">
        <v>13</v>
      </c>
      <c r="B75" s="92" t="s">
        <v>46</v>
      </c>
      <c r="C75" s="106">
        <v>0</v>
      </c>
      <c r="D75" s="101">
        <v>0</v>
      </c>
      <c r="E75" s="100">
        <v>0</v>
      </c>
      <c r="F75" s="101">
        <f t="shared" si="4"/>
        <v>0</v>
      </c>
      <c r="G75" s="102">
        <f>F75-C75</f>
        <v>0</v>
      </c>
      <c r="H75" s="103" t="e">
        <f>F75/C75</f>
        <v>#DIV/0!</v>
      </c>
      <c r="I75" s="104"/>
      <c r="L75" s="11"/>
    </row>
    <row r="76" spans="1:12" s="3" customFormat="1" x14ac:dyDescent="0.2">
      <c r="A76" s="98">
        <v>18</v>
      </c>
      <c r="B76" s="92" t="s">
        <v>47</v>
      </c>
      <c r="C76" s="106">
        <v>-171898</v>
      </c>
      <c r="D76" s="101">
        <v>-126538.02</v>
      </c>
      <c r="E76" s="100">
        <f>-51410+5800-1980</f>
        <v>-47590</v>
      </c>
      <c r="F76" s="101">
        <f t="shared" si="4"/>
        <v>-174128.02000000002</v>
      </c>
      <c r="G76" s="102">
        <f>F76-C76</f>
        <v>-2230.0200000000186</v>
      </c>
      <c r="H76" s="103">
        <f>F76/C76</f>
        <v>1.0129729258048379</v>
      </c>
      <c r="I76" s="104" t="s">
        <v>179</v>
      </c>
      <c r="L76" s="11"/>
    </row>
    <row r="77" spans="1:12" x14ac:dyDescent="0.2">
      <c r="A77" s="37"/>
      <c r="B77" s="32"/>
      <c r="C77" s="33"/>
      <c r="D77" s="34"/>
      <c r="E77" s="35"/>
      <c r="F77" s="34"/>
      <c r="G77" s="36"/>
      <c r="H77" s="40" t="str">
        <f>IF(ISERROR(D77/C77),"",D77/C77)</f>
        <v/>
      </c>
      <c r="I77" s="73"/>
    </row>
    <row r="78" spans="1:12" s="41" customFormat="1" x14ac:dyDescent="0.2">
      <c r="A78" s="295" t="s">
        <v>66</v>
      </c>
      <c r="B78" s="295"/>
      <c r="C78" s="122">
        <f>SUM(C63:C76)</f>
        <v>-325278</v>
      </c>
      <c r="D78" s="119">
        <f>SUM(D63:D76)</f>
        <v>-225637.21</v>
      </c>
      <c r="E78" s="123">
        <f>SUM(E63:E76)</f>
        <v>-102920.95999999999</v>
      </c>
      <c r="F78" s="119">
        <f>SUM(F63:F76)</f>
        <v>-328558.17000000004</v>
      </c>
      <c r="G78" s="119">
        <f>F78-C78</f>
        <v>-3280.1700000000419</v>
      </c>
      <c r="H78" s="120">
        <f>F78/C78</f>
        <v>1.010084204895505</v>
      </c>
      <c r="I78" s="125"/>
      <c r="L78" s="6"/>
    </row>
    <row r="79" spans="1:12" x14ac:dyDescent="0.2">
      <c r="A79" s="31"/>
      <c r="B79" s="32"/>
      <c r="C79" s="33"/>
      <c r="D79" s="34"/>
      <c r="E79" s="35"/>
      <c r="F79" s="34"/>
      <c r="G79" s="36"/>
      <c r="H79" s="40" t="str">
        <f>IF(ISERROR(D79/C79),"",D79/C79)</f>
        <v/>
      </c>
      <c r="I79" s="73"/>
    </row>
    <row r="80" spans="1:12" x14ac:dyDescent="0.2">
      <c r="A80" s="116"/>
      <c r="B80" s="143" t="s">
        <v>38</v>
      </c>
      <c r="C80" s="122">
        <f>E22</f>
        <v>21923.070000000065</v>
      </c>
      <c r="D80" s="117"/>
      <c r="E80" s="118"/>
      <c r="F80" s="117"/>
      <c r="G80" s="119"/>
      <c r="H80" s="120"/>
      <c r="I80" s="121"/>
    </row>
    <row r="81" spans="1:12" x14ac:dyDescent="0.2">
      <c r="A81" s="31"/>
      <c r="B81" s="32"/>
      <c r="C81" s="33"/>
      <c r="D81" s="34"/>
      <c r="E81" s="35"/>
      <c r="F81" s="34"/>
      <c r="G81" s="36"/>
      <c r="H81" s="40"/>
      <c r="I81" s="73"/>
    </row>
    <row r="82" spans="1:12" s="66" customFormat="1" ht="18" x14ac:dyDescent="0.25">
      <c r="A82" s="303" t="s">
        <v>48</v>
      </c>
      <c r="B82" s="303"/>
      <c r="C82" s="65">
        <f>C58+C78+C80</f>
        <v>1083846.07</v>
      </c>
      <c r="D82" s="65">
        <f>D58+D78</f>
        <v>619579.56000000006</v>
      </c>
      <c r="E82" s="65">
        <f>E58+E78</f>
        <v>450832.59000000008</v>
      </c>
      <c r="F82" s="65">
        <f>F58+F78</f>
        <v>1070412.1499999999</v>
      </c>
      <c r="G82" s="142">
        <f>F82-C82</f>
        <v>-13433.920000000158</v>
      </c>
      <c r="H82" s="68">
        <f>F82/C82</f>
        <v>0.98760532480410235</v>
      </c>
      <c r="I82" s="80"/>
      <c r="L82" s="67"/>
    </row>
    <row r="83" spans="1:12" x14ac:dyDescent="0.2">
      <c r="I83" s="73"/>
    </row>
    <row r="84" spans="1:12" ht="22.5" x14ac:dyDescent="0.3">
      <c r="A84" s="294" t="s">
        <v>49</v>
      </c>
      <c r="B84" s="294"/>
      <c r="C84" s="294"/>
      <c r="D84" s="294"/>
      <c r="E84" s="294"/>
      <c r="F84" s="294"/>
      <c r="G84" s="294"/>
      <c r="H84" s="294"/>
      <c r="I84" s="81"/>
    </row>
    <row r="85" spans="1:12" x14ac:dyDescent="0.2">
      <c r="I85" s="73"/>
    </row>
    <row r="86" spans="1:12" s="30" customFormat="1" ht="36" x14ac:dyDescent="0.25">
      <c r="A86" s="307" t="s">
        <v>50</v>
      </c>
      <c r="B86" s="307"/>
      <c r="C86" s="207" t="s">
        <v>51</v>
      </c>
      <c r="D86" s="208" t="s">
        <v>5</v>
      </c>
      <c r="E86" s="209" t="s">
        <v>6</v>
      </c>
      <c r="F86" s="208" t="s">
        <v>7</v>
      </c>
      <c r="G86" s="208" t="s">
        <v>70</v>
      </c>
      <c r="H86" s="208" t="s">
        <v>8</v>
      </c>
      <c r="I86" s="210" t="s">
        <v>75</v>
      </c>
      <c r="J86" s="42"/>
      <c r="K86" s="42"/>
      <c r="L86" s="43"/>
    </row>
    <row r="87" spans="1:12" s="3" customFormat="1" x14ac:dyDescent="0.2">
      <c r="A87" s="304"/>
      <c r="B87" s="304"/>
      <c r="C87" s="108"/>
      <c r="D87" s="109"/>
      <c r="E87" s="110"/>
      <c r="F87" s="109"/>
      <c r="G87" s="111"/>
      <c r="H87" s="112"/>
      <c r="I87" s="113"/>
      <c r="L87" s="11"/>
    </row>
    <row r="88" spans="1:12" x14ac:dyDescent="0.2">
      <c r="A88" s="304" t="s">
        <v>91</v>
      </c>
      <c r="B88" s="304"/>
      <c r="C88" s="108">
        <v>15483.11</v>
      </c>
      <c r="D88" s="109">
        <v>9276</v>
      </c>
      <c r="E88" s="110">
        <v>0</v>
      </c>
      <c r="F88" s="109">
        <f>D88+E88</f>
        <v>9276</v>
      </c>
      <c r="G88" s="111">
        <f>F88-C88</f>
        <v>-6207.1100000000006</v>
      </c>
      <c r="H88" s="112">
        <f>F88/C88</f>
        <v>0.59910444348712888</v>
      </c>
      <c r="I88" s="140" t="s">
        <v>182</v>
      </c>
    </row>
    <row r="89" spans="1:12" x14ac:dyDescent="0.2">
      <c r="A89" s="304" t="s">
        <v>92</v>
      </c>
      <c r="B89" s="304"/>
      <c r="C89" s="233">
        <v>6696</v>
      </c>
      <c r="D89" s="109">
        <v>5583.23</v>
      </c>
      <c r="E89" s="110">
        <v>0</v>
      </c>
      <c r="F89" s="109">
        <f>D89+E89</f>
        <v>5583.23</v>
      </c>
      <c r="G89" s="111">
        <f>F89-C89</f>
        <v>-1112.7700000000004</v>
      </c>
      <c r="H89" s="112">
        <f>F89/C89</f>
        <v>0.83381571087216244</v>
      </c>
      <c r="I89" s="140" t="s">
        <v>181</v>
      </c>
    </row>
    <row r="90" spans="1:12" x14ac:dyDescent="0.2">
      <c r="A90" s="305"/>
      <c r="B90" s="305"/>
      <c r="C90" s="114"/>
      <c r="D90" s="115"/>
      <c r="E90" s="110">
        <v>0</v>
      </c>
      <c r="F90" s="109">
        <f>D90+E90</f>
        <v>0</v>
      </c>
      <c r="G90" s="111">
        <f>F90-C90</f>
        <v>0</v>
      </c>
      <c r="H90" s="112" t="e">
        <f>F90/C90</f>
        <v>#DIV/0!</v>
      </c>
      <c r="I90" s="141"/>
    </row>
    <row r="91" spans="1:12" ht="18" x14ac:dyDescent="0.25">
      <c r="A91" s="306" t="s">
        <v>93</v>
      </c>
      <c r="B91" s="306"/>
      <c r="C91" s="211">
        <f>SUM(C87:C90)</f>
        <v>22179.11</v>
      </c>
      <c r="D91" s="211">
        <f t="shared" ref="D91:F91" si="7">SUM(D87:D90)</f>
        <v>14859.23</v>
      </c>
      <c r="E91" s="211">
        <f t="shared" si="7"/>
        <v>0</v>
      </c>
      <c r="F91" s="211">
        <f t="shared" si="7"/>
        <v>14859.23</v>
      </c>
      <c r="G91" s="212">
        <f>SUM(G87:G90)</f>
        <v>-7319.880000000001</v>
      </c>
      <c r="H91" s="213">
        <f>IF(ISERROR(D91/C91),"",D91/C91)</f>
        <v>0.66996511582295226</v>
      </c>
      <c r="I91" s="214"/>
    </row>
    <row r="93" spans="1:12" ht="15.75" x14ac:dyDescent="0.25">
      <c r="A93" s="139" t="e">
        <f ca="1">CELL("FILENAME")</f>
        <v>#N/A</v>
      </c>
    </row>
  </sheetData>
  <mergeCells count="17">
    <mergeCell ref="A87:B87"/>
    <mergeCell ref="A88:B88"/>
    <mergeCell ref="A89:B89"/>
    <mergeCell ref="A90:B90"/>
    <mergeCell ref="A91:B91"/>
    <mergeCell ref="A1:H1"/>
    <mergeCell ref="B3:E3"/>
    <mergeCell ref="B4:E4"/>
    <mergeCell ref="B5:E5"/>
    <mergeCell ref="A7:E7"/>
    <mergeCell ref="A84:H84"/>
    <mergeCell ref="A86:B86"/>
    <mergeCell ref="A26:H26"/>
    <mergeCell ref="A58:B58"/>
    <mergeCell ref="A61:H61"/>
    <mergeCell ref="A78:B78"/>
    <mergeCell ref="A82:B82"/>
  </mergeCells>
  <conditionalFormatting sqref="G2:G6 G92:G65542">
    <cfRule type="cellIs" dxfId="109" priority="39" stopIfTrue="1" operator="lessThan">
      <formula>0</formula>
    </cfRule>
    <cfRule type="cellIs" dxfId="108" priority="40" stopIfTrue="1" operator="greaterThan">
      <formula>0</formula>
    </cfRule>
  </conditionalFormatting>
  <conditionalFormatting sqref="E29:E56">
    <cfRule type="cellIs" dxfId="107" priority="36" stopIfTrue="1" operator="equal">
      <formula>0</formula>
    </cfRule>
  </conditionalFormatting>
  <conditionalFormatting sqref="G28:G33 G85 G25 G7:G21 G35:G54 G83 G81 G65 G57:G60 G77:G79 G67:G74">
    <cfRule type="cellIs" dxfId="106" priority="37" stopIfTrue="1" operator="lessThan">
      <formula>0</formula>
    </cfRule>
    <cfRule type="cellIs" dxfId="105" priority="38" stopIfTrue="1" operator="greaterThan">
      <formula>0</formula>
    </cfRule>
  </conditionalFormatting>
  <conditionalFormatting sqref="G75">
    <cfRule type="cellIs" dxfId="104" priority="34" stopIfTrue="1" operator="lessThan">
      <formula>0</formula>
    </cfRule>
    <cfRule type="cellIs" dxfId="103" priority="35" stopIfTrue="1" operator="greaterThan">
      <formula>0</formula>
    </cfRule>
  </conditionalFormatting>
  <conditionalFormatting sqref="G55:G56">
    <cfRule type="cellIs" dxfId="102" priority="32" stopIfTrue="1" operator="lessThan">
      <formula>0</formula>
    </cfRule>
    <cfRule type="cellIs" dxfId="101" priority="33" stopIfTrue="1" operator="greaterThan">
      <formula>0</formula>
    </cfRule>
  </conditionalFormatting>
  <conditionalFormatting sqref="E39:E56">
    <cfRule type="cellIs" dxfId="100" priority="29" stopIfTrue="1" operator="equal">
      <formula>0</formula>
    </cfRule>
  </conditionalFormatting>
  <conditionalFormatting sqref="G76">
    <cfRule type="cellIs" dxfId="99" priority="30" stopIfTrue="1" operator="lessThan">
      <formula>0</formula>
    </cfRule>
    <cfRule type="cellIs" dxfId="98" priority="31" stopIfTrue="1" operator="greaterThan">
      <formula>0</formula>
    </cfRule>
  </conditionalFormatting>
  <conditionalFormatting sqref="E34">
    <cfRule type="cellIs" dxfId="97" priority="26" stopIfTrue="1" operator="equal">
      <formula>0</formula>
    </cfRule>
  </conditionalFormatting>
  <conditionalFormatting sqref="G34">
    <cfRule type="cellIs" dxfId="96" priority="27" stopIfTrue="1" operator="lessThan">
      <formula>0</formula>
    </cfRule>
    <cfRule type="cellIs" dxfId="95" priority="28" stopIfTrue="1" operator="greaterThan">
      <formula>0</formula>
    </cfRule>
  </conditionalFormatting>
  <conditionalFormatting sqref="G80">
    <cfRule type="cellIs" dxfId="94" priority="24" stopIfTrue="1" operator="lessThan">
      <formula>0</formula>
    </cfRule>
    <cfRule type="cellIs" dxfId="93" priority="25" stopIfTrue="1" operator="greaterThan">
      <formula>0</formula>
    </cfRule>
  </conditionalFormatting>
  <conditionalFormatting sqref="G82">
    <cfRule type="cellIs" dxfId="92" priority="22" stopIfTrue="1" operator="lessThan">
      <formula>0</formula>
    </cfRule>
    <cfRule type="cellIs" dxfId="91" priority="23" stopIfTrue="1" operator="greaterThan">
      <formula>0</formula>
    </cfRule>
  </conditionalFormatting>
  <conditionalFormatting sqref="E87:E88">
    <cfRule type="cellIs" dxfId="90" priority="19" stopIfTrue="1" operator="equal">
      <formula>0</formula>
    </cfRule>
  </conditionalFormatting>
  <conditionalFormatting sqref="G87:G88 G91">
    <cfRule type="cellIs" dxfId="89" priority="20" stopIfTrue="1" operator="lessThan">
      <formula>0</formula>
    </cfRule>
    <cfRule type="cellIs" dxfId="88" priority="21" stopIfTrue="1" operator="greaterThan">
      <formula>0</formula>
    </cfRule>
  </conditionalFormatting>
  <conditionalFormatting sqref="E89">
    <cfRule type="cellIs" dxfId="87" priority="16" stopIfTrue="1" operator="equal">
      <formula>0</formula>
    </cfRule>
  </conditionalFormatting>
  <conditionalFormatting sqref="G89">
    <cfRule type="cellIs" dxfId="86" priority="17" stopIfTrue="1" operator="lessThan">
      <formula>0</formula>
    </cfRule>
    <cfRule type="cellIs" dxfId="85" priority="18" stopIfTrue="1" operator="greaterThan">
      <formula>0</formula>
    </cfRule>
  </conditionalFormatting>
  <conditionalFormatting sqref="E90">
    <cfRule type="cellIs" dxfId="84" priority="13" stopIfTrue="1" operator="equal">
      <formula>0</formula>
    </cfRule>
  </conditionalFormatting>
  <conditionalFormatting sqref="G90">
    <cfRule type="cellIs" dxfId="83" priority="14" stopIfTrue="1" operator="lessThan">
      <formula>0</formula>
    </cfRule>
    <cfRule type="cellIs" dxfId="82" priority="15" stopIfTrue="1" operator="greaterThan">
      <formula>0</formula>
    </cfRule>
  </conditionalFormatting>
  <conditionalFormatting sqref="G66">
    <cfRule type="cellIs" dxfId="81" priority="11" stopIfTrue="1" operator="lessThan">
      <formula>0</formula>
    </cfRule>
    <cfRule type="cellIs" dxfId="80" priority="12" stopIfTrue="1" operator="greaterThan">
      <formula>0</formula>
    </cfRule>
  </conditionalFormatting>
  <conditionalFormatting sqref="G64">
    <cfRule type="cellIs" dxfId="79" priority="9" stopIfTrue="1" operator="lessThan">
      <formula>0</formula>
    </cfRule>
    <cfRule type="cellIs" dxfId="78" priority="10" stopIfTrue="1" operator="greaterThan">
      <formula>0</formula>
    </cfRule>
  </conditionalFormatting>
  <conditionalFormatting sqref="E65:E68 E70:E76">
    <cfRule type="cellIs" dxfId="77" priority="6" stopIfTrue="1" operator="equal">
      <formula>0</formula>
    </cfRule>
  </conditionalFormatting>
  <conditionalFormatting sqref="E65:E68 E70:E76">
    <cfRule type="cellIs" dxfId="76" priority="5" stopIfTrue="1" operator="equal">
      <formula>0</formula>
    </cfRule>
  </conditionalFormatting>
  <conditionalFormatting sqref="E64">
    <cfRule type="cellIs" dxfId="75" priority="4" stopIfTrue="1" operator="equal">
      <formula>0</formula>
    </cfRule>
  </conditionalFormatting>
  <conditionalFormatting sqref="E64">
    <cfRule type="cellIs" dxfId="74" priority="3" stopIfTrue="1" operator="equal">
      <formula>0</formula>
    </cfRule>
  </conditionalFormatting>
  <conditionalFormatting sqref="E69">
    <cfRule type="cellIs" dxfId="73" priority="2" stopIfTrue="1" operator="equal">
      <formula>0</formula>
    </cfRule>
  </conditionalFormatting>
  <conditionalFormatting sqref="E69">
    <cfRule type="cellIs" dxfId="7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3"/>
  <sheetViews>
    <sheetView zoomScale="75" zoomScaleNormal="75" workbookViewId="0">
      <selection sqref="A1:H1"/>
    </sheetView>
  </sheetViews>
  <sheetFormatPr defaultRowHeight="15" x14ac:dyDescent="0.2"/>
  <cols>
    <col min="1" max="1" width="34.7109375" style="1" bestFit="1" customWidth="1"/>
    <col min="2" max="2" width="35.140625" style="3" bestFit="1" customWidth="1"/>
    <col min="3" max="3" width="27.7109375" style="4" bestFit="1" customWidth="1"/>
    <col min="4" max="4" width="30.42578125" style="2" bestFit="1" customWidth="1"/>
    <col min="5" max="5" width="31.85546875" style="5" bestFit="1" customWidth="1"/>
    <col min="6" max="6" width="24.5703125" style="2" bestFit="1" customWidth="1"/>
    <col min="7" max="7" width="32.28515625" style="6" bestFit="1" customWidth="1"/>
    <col min="8" max="8" width="21.140625" style="7" customWidth="1"/>
    <col min="9" max="9" width="100.7109375" style="1" customWidth="1"/>
    <col min="10" max="10" width="4.7109375" style="1" bestFit="1" customWidth="1"/>
    <col min="11" max="11" width="35.140625" style="1" bestFit="1" customWidth="1"/>
    <col min="12" max="12" width="15.5703125" style="2" bestFit="1" customWidth="1"/>
    <col min="13" max="13" width="17.42578125" style="1" bestFit="1" customWidth="1"/>
    <col min="14" max="14" width="19" style="1" bestFit="1" customWidth="1"/>
    <col min="15" max="256" width="8.7109375" style="1"/>
    <col min="257" max="257" width="20.85546875" style="1" customWidth="1"/>
    <col min="258" max="258" width="35.140625" style="1" bestFit="1" customWidth="1"/>
    <col min="259" max="259" width="27.7109375" style="1" bestFit="1" customWidth="1"/>
    <col min="260" max="260" width="30.42578125" style="1" bestFit="1" customWidth="1"/>
    <col min="261" max="261" width="19.5703125" style="1" bestFit="1" customWidth="1"/>
    <col min="262" max="262" width="24.5703125" style="1" bestFit="1" customWidth="1"/>
    <col min="263" max="263" width="32.28515625" style="1" bestFit="1" customWidth="1"/>
    <col min="264" max="264" width="18.140625" style="1" bestFit="1" customWidth="1"/>
    <col min="265" max="265" width="7.5703125" style="1" bestFit="1" customWidth="1"/>
    <col min="266" max="266" width="4.7109375" style="1" bestFit="1" customWidth="1"/>
    <col min="267" max="267" width="35.140625" style="1" bestFit="1" customWidth="1"/>
    <col min="268" max="268" width="15.5703125" style="1" bestFit="1" customWidth="1"/>
    <col min="269" max="269" width="17.42578125" style="1" bestFit="1" customWidth="1"/>
    <col min="270" max="270" width="19" style="1" bestFit="1" customWidth="1"/>
    <col min="271" max="512" width="8.7109375" style="1"/>
    <col min="513" max="513" width="20.85546875" style="1" customWidth="1"/>
    <col min="514" max="514" width="35.140625" style="1" bestFit="1" customWidth="1"/>
    <col min="515" max="515" width="27.7109375" style="1" bestFit="1" customWidth="1"/>
    <col min="516" max="516" width="30.42578125" style="1" bestFit="1" customWidth="1"/>
    <col min="517" max="517" width="19.5703125" style="1" bestFit="1" customWidth="1"/>
    <col min="518" max="518" width="24.5703125" style="1" bestFit="1" customWidth="1"/>
    <col min="519" max="519" width="32.28515625" style="1" bestFit="1" customWidth="1"/>
    <col min="520" max="520" width="18.140625" style="1" bestFit="1" customWidth="1"/>
    <col min="521" max="521" width="7.5703125" style="1" bestFit="1" customWidth="1"/>
    <col min="522" max="522" width="4.7109375" style="1" bestFit="1" customWidth="1"/>
    <col min="523" max="523" width="35.140625" style="1" bestFit="1" customWidth="1"/>
    <col min="524" max="524" width="15.5703125" style="1" bestFit="1" customWidth="1"/>
    <col min="525" max="525" width="17.42578125" style="1" bestFit="1" customWidth="1"/>
    <col min="526" max="526" width="19" style="1" bestFit="1" customWidth="1"/>
    <col min="527" max="768" width="8.7109375" style="1"/>
    <col min="769" max="769" width="20.85546875" style="1" customWidth="1"/>
    <col min="770" max="770" width="35.140625" style="1" bestFit="1" customWidth="1"/>
    <col min="771" max="771" width="27.7109375" style="1" bestFit="1" customWidth="1"/>
    <col min="772" max="772" width="30.42578125" style="1" bestFit="1" customWidth="1"/>
    <col min="773" max="773" width="19.5703125" style="1" bestFit="1" customWidth="1"/>
    <col min="774" max="774" width="24.5703125" style="1" bestFit="1" customWidth="1"/>
    <col min="775" max="775" width="32.28515625" style="1" bestFit="1" customWidth="1"/>
    <col min="776" max="776" width="18.140625" style="1" bestFit="1" customWidth="1"/>
    <col min="777" max="777" width="7.5703125" style="1" bestFit="1" customWidth="1"/>
    <col min="778" max="778" width="4.7109375" style="1" bestFit="1" customWidth="1"/>
    <col min="779" max="779" width="35.140625" style="1" bestFit="1" customWidth="1"/>
    <col min="780" max="780" width="15.5703125" style="1" bestFit="1" customWidth="1"/>
    <col min="781" max="781" width="17.42578125" style="1" bestFit="1" customWidth="1"/>
    <col min="782" max="782" width="19" style="1" bestFit="1" customWidth="1"/>
    <col min="783" max="1024" width="8.7109375" style="1"/>
    <col min="1025" max="1025" width="20.85546875" style="1" customWidth="1"/>
    <col min="1026" max="1026" width="35.140625" style="1" bestFit="1" customWidth="1"/>
    <col min="1027" max="1027" width="27.7109375" style="1" bestFit="1" customWidth="1"/>
    <col min="1028" max="1028" width="30.42578125" style="1" bestFit="1" customWidth="1"/>
    <col min="1029" max="1029" width="19.5703125" style="1" bestFit="1" customWidth="1"/>
    <col min="1030" max="1030" width="24.5703125" style="1" bestFit="1" customWidth="1"/>
    <col min="1031" max="1031" width="32.28515625" style="1" bestFit="1" customWidth="1"/>
    <col min="1032" max="1032" width="18.140625" style="1" bestFit="1" customWidth="1"/>
    <col min="1033" max="1033" width="7.5703125" style="1" bestFit="1" customWidth="1"/>
    <col min="1034" max="1034" width="4.7109375" style="1" bestFit="1" customWidth="1"/>
    <col min="1035" max="1035" width="35.140625" style="1" bestFit="1" customWidth="1"/>
    <col min="1036" max="1036" width="15.5703125" style="1" bestFit="1" customWidth="1"/>
    <col min="1037" max="1037" width="17.42578125" style="1" bestFit="1" customWidth="1"/>
    <col min="1038" max="1038" width="19" style="1" bestFit="1" customWidth="1"/>
    <col min="1039" max="1280" width="8.7109375" style="1"/>
    <col min="1281" max="1281" width="20.85546875" style="1" customWidth="1"/>
    <col min="1282" max="1282" width="35.140625" style="1" bestFit="1" customWidth="1"/>
    <col min="1283" max="1283" width="27.7109375" style="1" bestFit="1" customWidth="1"/>
    <col min="1284" max="1284" width="30.42578125" style="1" bestFit="1" customWidth="1"/>
    <col min="1285" max="1285" width="19.5703125" style="1" bestFit="1" customWidth="1"/>
    <col min="1286" max="1286" width="24.5703125" style="1" bestFit="1" customWidth="1"/>
    <col min="1287" max="1287" width="32.28515625" style="1" bestFit="1" customWidth="1"/>
    <col min="1288" max="1288" width="18.140625" style="1" bestFit="1" customWidth="1"/>
    <col min="1289" max="1289" width="7.5703125" style="1" bestFit="1" customWidth="1"/>
    <col min="1290" max="1290" width="4.7109375" style="1" bestFit="1" customWidth="1"/>
    <col min="1291" max="1291" width="35.140625" style="1" bestFit="1" customWidth="1"/>
    <col min="1292" max="1292" width="15.5703125" style="1" bestFit="1" customWidth="1"/>
    <col min="1293" max="1293" width="17.42578125" style="1" bestFit="1" customWidth="1"/>
    <col min="1294" max="1294" width="19" style="1" bestFit="1" customWidth="1"/>
    <col min="1295" max="1536" width="8.7109375" style="1"/>
    <col min="1537" max="1537" width="20.85546875" style="1" customWidth="1"/>
    <col min="1538" max="1538" width="35.140625" style="1" bestFit="1" customWidth="1"/>
    <col min="1539" max="1539" width="27.7109375" style="1" bestFit="1" customWidth="1"/>
    <col min="1540" max="1540" width="30.42578125" style="1" bestFit="1" customWidth="1"/>
    <col min="1541" max="1541" width="19.5703125" style="1" bestFit="1" customWidth="1"/>
    <col min="1542" max="1542" width="24.5703125" style="1" bestFit="1" customWidth="1"/>
    <col min="1543" max="1543" width="32.28515625" style="1" bestFit="1" customWidth="1"/>
    <col min="1544" max="1544" width="18.140625" style="1" bestFit="1" customWidth="1"/>
    <col min="1545" max="1545" width="7.5703125" style="1" bestFit="1" customWidth="1"/>
    <col min="1546" max="1546" width="4.7109375" style="1" bestFit="1" customWidth="1"/>
    <col min="1547" max="1547" width="35.140625" style="1" bestFit="1" customWidth="1"/>
    <col min="1548" max="1548" width="15.5703125" style="1" bestFit="1" customWidth="1"/>
    <col min="1549" max="1549" width="17.42578125" style="1" bestFit="1" customWidth="1"/>
    <col min="1550" max="1550" width="19" style="1" bestFit="1" customWidth="1"/>
    <col min="1551" max="1792" width="8.7109375" style="1"/>
    <col min="1793" max="1793" width="20.85546875" style="1" customWidth="1"/>
    <col min="1794" max="1794" width="35.140625" style="1" bestFit="1" customWidth="1"/>
    <col min="1795" max="1795" width="27.7109375" style="1" bestFit="1" customWidth="1"/>
    <col min="1796" max="1796" width="30.42578125" style="1" bestFit="1" customWidth="1"/>
    <col min="1797" max="1797" width="19.5703125" style="1" bestFit="1" customWidth="1"/>
    <col min="1798" max="1798" width="24.5703125" style="1" bestFit="1" customWidth="1"/>
    <col min="1799" max="1799" width="32.28515625" style="1" bestFit="1" customWidth="1"/>
    <col min="1800" max="1800" width="18.140625" style="1" bestFit="1" customWidth="1"/>
    <col min="1801" max="1801" width="7.5703125" style="1" bestFit="1" customWidth="1"/>
    <col min="1802" max="1802" width="4.7109375" style="1" bestFit="1" customWidth="1"/>
    <col min="1803" max="1803" width="35.140625" style="1" bestFit="1" customWidth="1"/>
    <col min="1804" max="1804" width="15.5703125" style="1" bestFit="1" customWidth="1"/>
    <col min="1805" max="1805" width="17.42578125" style="1" bestFit="1" customWidth="1"/>
    <col min="1806" max="1806" width="19" style="1" bestFit="1" customWidth="1"/>
    <col min="1807" max="2048" width="8.7109375" style="1"/>
    <col min="2049" max="2049" width="20.85546875" style="1" customWidth="1"/>
    <col min="2050" max="2050" width="35.140625" style="1" bestFit="1" customWidth="1"/>
    <col min="2051" max="2051" width="27.7109375" style="1" bestFit="1" customWidth="1"/>
    <col min="2052" max="2052" width="30.42578125" style="1" bestFit="1" customWidth="1"/>
    <col min="2053" max="2053" width="19.5703125" style="1" bestFit="1" customWidth="1"/>
    <col min="2054" max="2054" width="24.5703125" style="1" bestFit="1" customWidth="1"/>
    <col min="2055" max="2055" width="32.28515625" style="1" bestFit="1" customWidth="1"/>
    <col min="2056" max="2056" width="18.140625" style="1" bestFit="1" customWidth="1"/>
    <col min="2057" max="2057" width="7.5703125" style="1" bestFit="1" customWidth="1"/>
    <col min="2058" max="2058" width="4.7109375" style="1" bestFit="1" customWidth="1"/>
    <col min="2059" max="2059" width="35.140625" style="1" bestFit="1" customWidth="1"/>
    <col min="2060" max="2060" width="15.5703125" style="1" bestFit="1" customWidth="1"/>
    <col min="2061" max="2061" width="17.42578125" style="1" bestFit="1" customWidth="1"/>
    <col min="2062" max="2062" width="19" style="1" bestFit="1" customWidth="1"/>
    <col min="2063" max="2304" width="8.7109375" style="1"/>
    <col min="2305" max="2305" width="20.85546875" style="1" customWidth="1"/>
    <col min="2306" max="2306" width="35.140625" style="1" bestFit="1" customWidth="1"/>
    <col min="2307" max="2307" width="27.7109375" style="1" bestFit="1" customWidth="1"/>
    <col min="2308" max="2308" width="30.42578125" style="1" bestFit="1" customWidth="1"/>
    <col min="2309" max="2309" width="19.5703125" style="1" bestFit="1" customWidth="1"/>
    <col min="2310" max="2310" width="24.5703125" style="1" bestFit="1" customWidth="1"/>
    <col min="2311" max="2311" width="32.28515625" style="1" bestFit="1" customWidth="1"/>
    <col min="2312" max="2312" width="18.140625" style="1" bestFit="1" customWidth="1"/>
    <col min="2313" max="2313" width="7.5703125" style="1" bestFit="1" customWidth="1"/>
    <col min="2314" max="2314" width="4.7109375" style="1" bestFit="1" customWidth="1"/>
    <col min="2315" max="2315" width="35.140625" style="1" bestFit="1" customWidth="1"/>
    <col min="2316" max="2316" width="15.5703125" style="1" bestFit="1" customWidth="1"/>
    <col min="2317" max="2317" width="17.42578125" style="1" bestFit="1" customWidth="1"/>
    <col min="2318" max="2318" width="19" style="1" bestFit="1" customWidth="1"/>
    <col min="2319" max="2560" width="8.7109375" style="1"/>
    <col min="2561" max="2561" width="20.85546875" style="1" customWidth="1"/>
    <col min="2562" max="2562" width="35.140625" style="1" bestFit="1" customWidth="1"/>
    <col min="2563" max="2563" width="27.7109375" style="1" bestFit="1" customWidth="1"/>
    <col min="2564" max="2564" width="30.42578125" style="1" bestFit="1" customWidth="1"/>
    <col min="2565" max="2565" width="19.5703125" style="1" bestFit="1" customWidth="1"/>
    <col min="2566" max="2566" width="24.5703125" style="1" bestFit="1" customWidth="1"/>
    <col min="2567" max="2567" width="32.28515625" style="1" bestFit="1" customWidth="1"/>
    <col min="2568" max="2568" width="18.140625" style="1" bestFit="1" customWidth="1"/>
    <col min="2569" max="2569" width="7.5703125" style="1" bestFit="1" customWidth="1"/>
    <col min="2570" max="2570" width="4.7109375" style="1" bestFit="1" customWidth="1"/>
    <col min="2571" max="2571" width="35.140625" style="1" bestFit="1" customWidth="1"/>
    <col min="2572" max="2572" width="15.5703125" style="1" bestFit="1" customWidth="1"/>
    <col min="2573" max="2573" width="17.42578125" style="1" bestFit="1" customWidth="1"/>
    <col min="2574" max="2574" width="19" style="1" bestFit="1" customWidth="1"/>
    <col min="2575" max="2816" width="8.7109375" style="1"/>
    <col min="2817" max="2817" width="20.85546875" style="1" customWidth="1"/>
    <col min="2818" max="2818" width="35.140625" style="1" bestFit="1" customWidth="1"/>
    <col min="2819" max="2819" width="27.7109375" style="1" bestFit="1" customWidth="1"/>
    <col min="2820" max="2820" width="30.42578125" style="1" bestFit="1" customWidth="1"/>
    <col min="2821" max="2821" width="19.5703125" style="1" bestFit="1" customWidth="1"/>
    <col min="2822" max="2822" width="24.5703125" style="1" bestFit="1" customWidth="1"/>
    <col min="2823" max="2823" width="32.28515625" style="1" bestFit="1" customWidth="1"/>
    <col min="2824" max="2824" width="18.140625" style="1" bestFit="1" customWidth="1"/>
    <col min="2825" max="2825" width="7.5703125" style="1" bestFit="1" customWidth="1"/>
    <col min="2826" max="2826" width="4.7109375" style="1" bestFit="1" customWidth="1"/>
    <col min="2827" max="2827" width="35.140625" style="1" bestFit="1" customWidth="1"/>
    <col min="2828" max="2828" width="15.5703125" style="1" bestFit="1" customWidth="1"/>
    <col min="2829" max="2829" width="17.42578125" style="1" bestFit="1" customWidth="1"/>
    <col min="2830" max="2830" width="19" style="1" bestFit="1" customWidth="1"/>
    <col min="2831" max="3072" width="8.7109375" style="1"/>
    <col min="3073" max="3073" width="20.85546875" style="1" customWidth="1"/>
    <col min="3074" max="3074" width="35.140625" style="1" bestFit="1" customWidth="1"/>
    <col min="3075" max="3075" width="27.7109375" style="1" bestFit="1" customWidth="1"/>
    <col min="3076" max="3076" width="30.42578125" style="1" bestFit="1" customWidth="1"/>
    <col min="3077" max="3077" width="19.5703125" style="1" bestFit="1" customWidth="1"/>
    <col min="3078" max="3078" width="24.5703125" style="1" bestFit="1" customWidth="1"/>
    <col min="3079" max="3079" width="32.28515625" style="1" bestFit="1" customWidth="1"/>
    <col min="3080" max="3080" width="18.140625" style="1" bestFit="1" customWidth="1"/>
    <col min="3081" max="3081" width="7.5703125" style="1" bestFit="1" customWidth="1"/>
    <col min="3082" max="3082" width="4.7109375" style="1" bestFit="1" customWidth="1"/>
    <col min="3083" max="3083" width="35.140625" style="1" bestFit="1" customWidth="1"/>
    <col min="3084" max="3084" width="15.5703125" style="1" bestFit="1" customWidth="1"/>
    <col min="3085" max="3085" width="17.42578125" style="1" bestFit="1" customWidth="1"/>
    <col min="3086" max="3086" width="19" style="1" bestFit="1" customWidth="1"/>
    <col min="3087" max="3328" width="8.7109375" style="1"/>
    <col min="3329" max="3329" width="20.85546875" style="1" customWidth="1"/>
    <col min="3330" max="3330" width="35.140625" style="1" bestFit="1" customWidth="1"/>
    <col min="3331" max="3331" width="27.7109375" style="1" bestFit="1" customWidth="1"/>
    <col min="3332" max="3332" width="30.42578125" style="1" bestFit="1" customWidth="1"/>
    <col min="3333" max="3333" width="19.5703125" style="1" bestFit="1" customWidth="1"/>
    <col min="3334" max="3334" width="24.5703125" style="1" bestFit="1" customWidth="1"/>
    <col min="3335" max="3335" width="32.28515625" style="1" bestFit="1" customWidth="1"/>
    <col min="3336" max="3336" width="18.140625" style="1" bestFit="1" customWidth="1"/>
    <col min="3337" max="3337" width="7.5703125" style="1" bestFit="1" customWidth="1"/>
    <col min="3338" max="3338" width="4.7109375" style="1" bestFit="1" customWidth="1"/>
    <col min="3339" max="3339" width="35.140625" style="1" bestFit="1" customWidth="1"/>
    <col min="3340" max="3340" width="15.5703125" style="1" bestFit="1" customWidth="1"/>
    <col min="3341" max="3341" width="17.42578125" style="1" bestFit="1" customWidth="1"/>
    <col min="3342" max="3342" width="19" style="1" bestFit="1" customWidth="1"/>
    <col min="3343" max="3584" width="8.7109375" style="1"/>
    <col min="3585" max="3585" width="20.85546875" style="1" customWidth="1"/>
    <col min="3586" max="3586" width="35.140625" style="1" bestFit="1" customWidth="1"/>
    <col min="3587" max="3587" width="27.7109375" style="1" bestFit="1" customWidth="1"/>
    <col min="3588" max="3588" width="30.42578125" style="1" bestFit="1" customWidth="1"/>
    <col min="3589" max="3589" width="19.5703125" style="1" bestFit="1" customWidth="1"/>
    <col min="3590" max="3590" width="24.5703125" style="1" bestFit="1" customWidth="1"/>
    <col min="3591" max="3591" width="32.28515625" style="1" bestFit="1" customWidth="1"/>
    <col min="3592" max="3592" width="18.140625" style="1" bestFit="1" customWidth="1"/>
    <col min="3593" max="3593" width="7.5703125" style="1" bestFit="1" customWidth="1"/>
    <col min="3594" max="3594" width="4.7109375" style="1" bestFit="1" customWidth="1"/>
    <col min="3595" max="3595" width="35.140625" style="1" bestFit="1" customWidth="1"/>
    <col min="3596" max="3596" width="15.5703125" style="1" bestFit="1" customWidth="1"/>
    <col min="3597" max="3597" width="17.42578125" style="1" bestFit="1" customWidth="1"/>
    <col min="3598" max="3598" width="19" style="1" bestFit="1" customWidth="1"/>
    <col min="3599" max="3840" width="8.7109375" style="1"/>
    <col min="3841" max="3841" width="20.85546875" style="1" customWidth="1"/>
    <col min="3842" max="3842" width="35.140625" style="1" bestFit="1" customWidth="1"/>
    <col min="3843" max="3843" width="27.7109375" style="1" bestFit="1" customWidth="1"/>
    <col min="3844" max="3844" width="30.42578125" style="1" bestFit="1" customWidth="1"/>
    <col min="3845" max="3845" width="19.5703125" style="1" bestFit="1" customWidth="1"/>
    <col min="3846" max="3846" width="24.5703125" style="1" bestFit="1" customWidth="1"/>
    <col min="3847" max="3847" width="32.28515625" style="1" bestFit="1" customWidth="1"/>
    <col min="3848" max="3848" width="18.140625" style="1" bestFit="1" customWidth="1"/>
    <col min="3849" max="3849" width="7.5703125" style="1" bestFit="1" customWidth="1"/>
    <col min="3850" max="3850" width="4.7109375" style="1" bestFit="1" customWidth="1"/>
    <col min="3851" max="3851" width="35.140625" style="1" bestFit="1" customWidth="1"/>
    <col min="3852" max="3852" width="15.5703125" style="1" bestFit="1" customWidth="1"/>
    <col min="3853" max="3853" width="17.42578125" style="1" bestFit="1" customWidth="1"/>
    <col min="3854" max="3854" width="19" style="1" bestFit="1" customWidth="1"/>
    <col min="3855" max="4096" width="8.7109375" style="1"/>
    <col min="4097" max="4097" width="20.85546875" style="1" customWidth="1"/>
    <col min="4098" max="4098" width="35.140625" style="1" bestFit="1" customWidth="1"/>
    <col min="4099" max="4099" width="27.7109375" style="1" bestFit="1" customWidth="1"/>
    <col min="4100" max="4100" width="30.42578125" style="1" bestFit="1" customWidth="1"/>
    <col min="4101" max="4101" width="19.5703125" style="1" bestFit="1" customWidth="1"/>
    <col min="4102" max="4102" width="24.5703125" style="1" bestFit="1" customWidth="1"/>
    <col min="4103" max="4103" width="32.28515625" style="1" bestFit="1" customWidth="1"/>
    <col min="4104" max="4104" width="18.140625" style="1" bestFit="1" customWidth="1"/>
    <col min="4105" max="4105" width="7.5703125" style="1" bestFit="1" customWidth="1"/>
    <col min="4106" max="4106" width="4.7109375" style="1" bestFit="1" customWidth="1"/>
    <col min="4107" max="4107" width="35.140625" style="1" bestFit="1" customWidth="1"/>
    <col min="4108" max="4108" width="15.5703125" style="1" bestFit="1" customWidth="1"/>
    <col min="4109" max="4109" width="17.42578125" style="1" bestFit="1" customWidth="1"/>
    <col min="4110" max="4110" width="19" style="1" bestFit="1" customWidth="1"/>
    <col min="4111" max="4352" width="8.7109375" style="1"/>
    <col min="4353" max="4353" width="20.85546875" style="1" customWidth="1"/>
    <col min="4354" max="4354" width="35.140625" style="1" bestFit="1" customWidth="1"/>
    <col min="4355" max="4355" width="27.7109375" style="1" bestFit="1" customWidth="1"/>
    <col min="4356" max="4356" width="30.42578125" style="1" bestFit="1" customWidth="1"/>
    <col min="4357" max="4357" width="19.5703125" style="1" bestFit="1" customWidth="1"/>
    <col min="4358" max="4358" width="24.5703125" style="1" bestFit="1" customWidth="1"/>
    <col min="4359" max="4359" width="32.28515625" style="1" bestFit="1" customWidth="1"/>
    <col min="4360" max="4360" width="18.140625" style="1" bestFit="1" customWidth="1"/>
    <col min="4361" max="4361" width="7.5703125" style="1" bestFit="1" customWidth="1"/>
    <col min="4362" max="4362" width="4.7109375" style="1" bestFit="1" customWidth="1"/>
    <col min="4363" max="4363" width="35.140625" style="1" bestFit="1" customWidth="1"/>
    <col min="4364" max="4364" width="15.5703125" style="1" bestFit="1" customWidth="1"/>
    <col min="4365" max="4365" width="17.42578125" style="1" bestFit="1" customWidth="1"/>
    <col min="4366" max="4366" width="19" style="1" bestFit="1" customWidth="1"/>
    <col min="4367" max="4608" width="8.7109375" style="1"/>
    <col min="4609" max="4609" width="20.85546875" style="1" customWidth="1"/>
    <col min="4610" max="4610" width="35.140625" style="1" bestFit="1" customWidth="1"/>
    <col min="4611" max="4611" width="27.7109375" style="1" bestFit="1" customWidth="1"/>
    <col min="4612" max="4612" width="30.42578125" style="1" bestFit="1" customWidth="1"/>
    <col min="4613" max="4613" width="19.5703125" style="1" bestFit="1" customWidth="1"/>
    <col min="4614" max="4614" width="24.5703125" style="1" bestFit="1" customWidth="1"/>
    <col min="4615" max="4615" width="32.28515625" style="1" bestFit="1" customWidth="1"/>
    <col min="4616" max="4616" width="18.140625" style="1" bestFit="1" customWidth="1"/>
    <col min="4617" max="4617" width="7.5703125" style="1" bestFit="1" customWidth="1"/>
    <col min="4618" max="4618" width="4.7109375" style="1" bestFit="1" customWidth="1"/>
    <col min="4619" max="4619" width="35.140625" style="1" bestFit="1" customWidth="1"/>
    <col min="4620" max="4620" width="15.5703125" style="1" bestFit="1" customWidth="1"/>
    <col min="4621" max="4621" width="17.42578125" style="1" bestFit="1" customWidth="1"/>
    <col min="4622" max="4622" width="19" style="1" bestFit="1" customWidth="1"/>
    <col min="4623" max="4864" width="8.7109375" style="1"/>
    <col min="4865" max="4865" width="20.85546875" style="1" customWidth="1"/>
    <col min="4866" max="4866" width="35.140625" style="1" bestFit="1" customWidth="1"/>
    <col min="4867" max="4867" width="27.7109375" style="1" bestFit="1" customWidth="1"/>
    <col min="4868" max="4868" width="30.42578125" style="1" bestFit="1" customWidth="1"/>
    <col min="4869" max="4869" width="19.5703125" style="1" bestFit="1" customWidth="1"/>
    <col min="4870" max="4870" width="24.5703125" style="1" bestFit="1" customWidth="1"/>
    <col min="4871" max="4871" width="32.28515625" style="1" bestFit="1" customWidth="1"/>
    <col min="4872" max="4872" width="18.140625" style="1" bestFit="1" customWidth="1"/>
    <col min="4873" max="4873" width="7.5703125" style="1" bestFit="1" customWidth="1"/>
    <col min="4874" max="4874" width="4.7109375" style="1" bestFit="1" customWidth="1"/>
    <col min="4875" max="4875" width="35.140625" style="1" bestFit="1" customWidth="1"/>
    <col min="4876" max="4876" width="15.5703125" style="1" bestFit="1" customWidth="1"/>
    <col min="4877" max="4877" width="17.42578125" style="1" bestFit="1" customWidth="1"/>
    <col min="4878" max="4878" width="19" style="1" bestFit="1" customWidth="1"/>
    <col min="4879" max="5120" width="8.7109375" style="1"/>
    <col min="5121" max="5121" width="20.85546875" style="1" customWidth="1"/>
    <col min="5122" max="5122" width="35.140625" style="1" bestFit="1" customWidth="1"/>
    <col min="5123" max="5123" width="27.7109375" style="1" bestFit="1" customWidth="1"/>
    <col min="5124" max="5124" width="30.42578125" style="1" bestFit="1" customWidth="1"/>
    <col min="5125" max="5125" width="19.5703125" style="1" bestFit="1" customWidth="1"/>
    <col min="5126" max="5126" width="24.5703125" style="1" bestFit="1" customWidth="1"/>
    <col min="5127" max="5127" width="32.28515625" style="1" bestFit="1" customWidth="1"/>
    <col min="5128" max="5128" width="18.140625" style="1" bestFit="1" customWidth="1"/>
    <col min="5129" max="5129" width="7.5703125" style="1" bestFit="1" customWidth="1"/>
    <col min="5130" max="5130" width="4.7109375" style="1" bestFit="1" customWidth="1"/>
    <col min="5131" max="5131" width="35.140625" style="1" bestFit="1" customWidth="1"/>
    <col min="5132" max="5132" width="15.5703125" style="1" bestFit="1" customWidth="1"/>
    <col min="5133" max="5133" width="17.42578125" style="1" bestFit="1" customWidth="1"/>
    <col min="5134" max="5134" width="19" style="1" bestFit="1" customWidth="1"/>
    <col min="5135" max="5376" width="8.7109375" style="1"/>
    <col min="5377" max="5377" width="20.85546875" style="1" customWidth="1"/>
    <col min="5378" max="5378" width="35.140625" style="1" bestFit="1" customWidth="1"/>
    <col min="5379" max="5379" width="27.7109375" style="1" bestFit="1" customWidth="1"/>
    <col min="5380" max="5380" width="30.42578125" style="1" bestFit="1" customWidth="1"/>
    <col min="5381" max="5381" width="19.5703125" style="1" bestFit="1" customWidth="1"/>
    <col min="5382" max="5382" width="24.5703125" style="1" bestFit="1" customWidth="1"/>
    <col min="5383" max="5383" width="32.28515625" style="1" bestFit="1" customWidth="1"/>
    <col min="5384" max="5384" width="18.140625" style="1" bestFit="1" customWidth="1"/>
    <col min="5385" max="5385" width="7.5703125" style="1" bestFit="1" customWidth="1"/>
    <col min="5386" max="5386" width="4.7109375" style="1" bestFit="1" customWidth="1"/>
    <col min="5387" max="5387" width="35.140625" style="1" bestFit="1" customWidth="1"/>
    <col min="5388" max="5388" width="15.5703125" style="1" bestFit="1" customWidth="1"/>
    <col min="5389" max="5389" width="17.42578125" style="1" bestFit="1" customWidth="1"/>
    <col min="5390" max="5390" width="19" style="1" bestFit="1" customWidth="1"/>
    <col min="5391" max="5632" width="8.7109375" style="1"/>
    <col min="5633" max="5633" width="20.85546875" style="1" customWidth="1"/>
    <col min="5634" max="5634" width="35.140625" style="1" bestFit="1" customWidth="1"/>
    <col min="5635" max="5635" width="27.7109375" style="1" bestFit="1" customWidth="1"/>
    <col min="5636" max="5636" width="30.42578125" style="1" bestFit="1" customWidth="1"/>
    <col min="5637" max="5637" width="19.5703125" style="1" bestFit="1" customWidth="1"/>
    <col min="5638" max="5638" width="24.5703125" style="1" bestFit="1" customWidth="1"/>
    <col min="5639" max="5639" width="32.28515625" style="1" bestFit="1" customWidth="1"/>
    <col min="5640" max="5640" width="18.140625" style="1" bestFit="1" customWidth="1"/>
    <col min="5641" max="5641" width="7.5703125" style="1" bestFit="1" customWidth="1"/>
    <col min="5642" max="5642" width="4.7109375" style="1" bestFit="1" customWidth="1"/>
    <col min="5643" max="5643" width="35.140625" style="1" bestFit="1" customWidth="1"/>
    <col min="5644" max="5644" width="15.5703125" style="1" bestFit="1" customWidth="1"/>
    <col min="5645" max="5645" width="17.42578125" style="1" bestFit="1" customWidth="1"/>
    <col min="5646" max="5646" width="19" style="1" bestFit="1" customWidth="1"/>
    <col min="5647" max="5888" width="8.7109375" style="1"/>
    <col min="5889" max="5889" width="20.85546875" style="1" customWidth="1"/>
    <col min="5890" max="5890" width="35.140625" style="1" bestFit="1" customWidth="1"/>
    <col min="5891" max="5891" width="27.7109375" style="1" bestFit="1" customWidth="1"/>
    <col min="5892" max="5892" width="30.42578125" style="1" bestFit="1" customWidth="1"/>
    <col min="5893" max="5893" width="19.5703125" style="1" bestFit="1" customWidth="1"/>
    <col min="5894" max="5894" width="24.5703125" style="1" bestFit="1" customWidth="1"/>
    <col min="5895" max="5895" width="32.28515625" style="1" bestFit="1" customWidth="1"/>
    <col min="5896" max="5896" width="18.140625" style="1" bestFit="1" customWidth="1"/>
    <col min="5897" max="5897" width="7.5703125" style="1" bestFit="1" customWidth="1"/>
    <col min="5898" max="5898" width="4.7109375" style="1" bestFit="1" customWidth="1"/>
    <col min="5899" max="5899" width="35.140625" style="1" bestFit="1" customWidth="1"/>
    <col min="5900" max="5900" width="15.5703125" style="1" bestFit="1" customWidth="1"/>
    <col min="5901" max="5901" width="17.42578125" style="1" bestFit="1" customWidth="1"/>
    <col min="5902" max="5902" width="19" style="1" bestFit="1" customWidth="1"/>
    <col min="5903" max="6144" width="8.7109375" style="1"/>
    <col min="6145" max="6145" width="20.85546875" style="1" customWidth="1"/>
    <col min="6146" max="6146" width="35.140625" style="1" bestFit="1" customWidth="1"/>
    <col min="6147" max="6147" width="27.7109375" style="1" bestFit="1" customWidth="1"/>
    <col min="6148" max="6148" width="30.42578125" style="1" bestFit="1" customWidth="1"/>
    <col min="6149" max="6149" width="19.5703125" style="1" bestFit="1" customWidth="1"/>
    <col min="6150" max="6150" width="24.5703125" style="1" bestFit="1" customWidth="1"/>
    <col min="6151" max="6151" width="32.28515625" style="1" bestFit="1" customWidth="1"/>
    <col min="6152" max="6152" width="18.140625" style="1" bestFit="1" customWidth="1"/>
    <col min="6153" max="6153" width="7.5703125" style="1" bestFit="1" customWidth="1"/>
    <col min="6154" max="6154" width="4.7109375" style="1" bestFit="1" customWidth="1"/>
    <col min="6155" max="6155" width="35.140625" style="1" bestFit="1" customWidth="1"/>
    <col min="6156" max="6156" width="15.5703125" style="1" bestFit="1" customWidth="1"/>
    <col min="6157" max="6157" width="17.42578125" style="1" bestFit="1" customWidth="1"/>
    <col min="6158" max="6158" width="19" style="1" bestFit="1" customWidth="1"/>
    <col min="6159" max="6400" width="8.7109375" style="1"/>
    <col min="6401" max="6401" width="20.85546875" style="1" customWidth="1"/>
    <col min="6402" max="6402" width="35.140625" style="1" bestFit="1" customWidth="1"/>
    <col min="6403" max="6403" width="27.7109375" style="1" bestFit="1" customWidth="1"/>
    <col min="6404" max="6404" width="30.42578125" style="1" bestFit="1" customWidth="1"/>
    <col min="6405" max="6405" width="19.5703125" style="1" bestFit="1" customWidth="1"/>
    <col min="6406" max="6406" width="24.5703125" style="1" bestFit="1" customWidth="1"/>
    <col min="6407" max="6407" width="32.28515625" style="1" bestFit="1" customWidth="1"/>
    <col min="6408" max="6408" width="18.140625" style="1" bestFit="1" customWidth="1"/>
    <col min="6409" max="6409" width="7.5703125" style="1" bestFit="1" customWidth="1"/>
    <col min="6410" max="6410" width="4.7109375" style="1" bestFit="1" customWidth="1"/>
    <col min="6411" max="6411" width="35.140625" style="1" bestFit="1" customWidth="1"/>
    <col min="6412" max="6412" width="15.5703125" style="1" bestFit="1" customWidth="1"/>
    <col min="6413" max="6413" width="17.42578125" style="1" bestFit="1" customWidth="1"/>
    <col min="6414" max="6414" width="19" style="1" bestFit="1" customWidth="1"/>
    <col min="6415" max="6656" width="8.7109375" style="1"/>
    <col min="6657" max="6657" width="20.85546875" style="1" customWidth="1"/>
    <col min="6658" max="6658" width="35.140625" style="1" bestFit="1" customWidth="1"/>
    <col min="6659" max="6659" width="27.7109375" style="1" bestFit="1" customWidth="1"/>
    <col min="6660" max="6660" width="30.42578125" style="1" bestFit="1" customWidth="1"/>
    <col min="6661" max="6661" width="19.5703125" style="1" bestFit="1" customWidth="1"/>
    <col min="6662" max="6662" width="24.5703125" style="1" bestFit="1" customWidth="1"/>
    <col min="6663" max="6663" width="32.28515625" style="1" bestFit="1" customWidth="1"/>
    <col min="6664" max="6664" width="18.140625" style="1" bestFit="1" customWidth="1"/>
    <col min="6665" max="6665" width="7.5703125" style="1" bestFit="1" customWidth="1"/>
    <col min="6666" max="6666" width="4.7109375" style="1" bestFit="1" customWidth="1"/>
    <col min="6667" max="6667" width="35.140625" style="1" bestFit="1" customWidth="1"/>
    <col min="6668" max="6668" width="15.5703125" style="1" bestFit="1" customWidth="1"/>
    <col min="6669" max="6669" width="17.42578125" style="1" bestFit="1" customWidth="1"/>
    <col min="6670" max="6670" width="19" style="1" bestFit="1" customWidth="1"/>
    <col min="6671" max="6912" width="8.7109375" style="1"/>
    <col min="6913" max="6913" width="20.85546875" style="1" customWidth="1"/>
    <col min="6914" max="6914" width="35.140625" style="1" bestFit="1" customWidth="1"/>
    <col min="6915" max="6915" width="27.7109375" style="1" bestFit="1" customWidth="1"/>
    <col min="6916" max="6916" width="30.42578125" style="1" bestFit="1" customWidth="1"/>
    <col min="6917" max="6917" width="19.5703125" style="1" bestFit="1" customWidth="1"/>
    <col min="6918" max="6918" width="24.5703125" style="1" bestFit="1" customWidth="1"/>
    <col min="6919" max="6919" width="32.28515625" style="1" bestFit="1" customWidth="1"/>
    <col min="6920" max="6920" width="18.140625" style="1" bestFit="1" customWidth="1"/>
    <col min="6921" max="6921" width="7.5703125" style="1" bestFit="1" customWidth="1"/>
    <col min="6922" max="6922" width="4.7109375" style="1" bestFit="1" customWidth="1"/>
    <col min="6923" max="6923" width="35.140625" style="1" bestFit="1" customWidth="1"/>
    <col min="6924" max="6924" width="15.5703125" style="1" bestFit="1" customWidth="1"/>
    <col min="6925" max="6925" width="17.42578125" style="1" bestFit="1" customWidth="1"/>
    <col min="6926" max="6926" width="19" style="1" bestFit="1" customWidth="1"/>
    <col min="6927" max="7168" width="8.7109375" style="1"/>
    <col min="7169" max="7169" width="20.85546875" style="1" customWidth="1"/>
    <col min="7170" max="7170" width="35.140625" style="1" bestFit="1" customWidth="1"/>
    <col min="7171" max="7171" width="27.7109375" style="1" bestFit="1" customWidth="1"/>
    <col min="7172" max="7172" width="30.42578125" style="1" bestFit="1" customWidth="1"/>
    <col min="7173" max="7173" width="19.5703125" style="1" bestFit="1" customWidth="1"/>
    <col min="7174" max="7174" width="24.5703125" style="1" bestFit="1" customWidth="1"/>
    <col min="7175" max="7175" width="32.28515625" style="1" bestFit="1" customWidth="1"/>
    <col min="7176" max="7176" width="18.140625" style="1" bestFit="1" customWidth="1"/>
    <col min="7177" max="7177" width="7.5703125" style="1" bestFit="1" customWidth="1"/>
    <col min="7178" max="7178" width="4.7109375" style="1" bestFit="1" customWidth="1"/>
    <col min="7179" max="7179" width="35.140625" style="1" bestFit="1" customWidth="1"/>
    <col min="7180" max="7180" width="15.5703125" style="1" bestFit="1" customWidth="1"/>
    <col min="7181" max="7181" width="17.42578125" style="1" bestFit="1" customWidth="1"/>
    <col min="7182" max="7182" width="19" style="1" bestFit="1" customWidth="1"/>
    <col min="7183" max="7424" width="8.7109375" style="1"/>
    <col min="7425" max="7425" width="20.85546875" style="1" customWidth="1"/>
    <col min="7426" max="7426" width="35.140625" style="1" bestFit="1" customWidth="1"/>
    <col min="7427" max="7427" width="27.7109375" style="1" bestFit="1" customWidth="1"/>
    <col min="7428" max="7428" width="30.42578125" style="1" bestFit="1" customWidth="1"/>
    <col min="7429" max="7429" width="19.5703125" style="1" bestFit="1" customWidth="1"/>
    <col min="7430" max="7430" width="24.5703125" style="1" bestFit="1" customWidth="1"/>
    <col min="7431" max="7431" width="32.28515625" style="1" bestFit="1" customWidth="1"/>
    <col min="7432" max="7432" width="18.140625" style="1" bestFit="1" customWidth="1"/>
    <col min="7433" max="7433" width="7.5703125" style="1" bestFit="1" customWidth="1"/>
    <col min="7434" max="7434" width="4.7109375" style="1" bestFit="1" customWidth="1"/>
    <col min="7435" max="7435" width="35.140625" style="1" bestFit="1" customWidth="1"/>
    <col min="7436" max="7436" width="15.5703125" style="1" bestFit="1" customWidth="1"/>
    <col min="7437" max="7437" width="17.42578125" style="1" bestFit="1" customWidth="1"/>
    <col min="7438" max="7438" width="19" style="1" bestFit="1" customWidth="1"/>
    <col min="7439" max="7680" width="8.7109375" style="1"/>
    <col min="7681" max="7681" width="20.85546875" style="1" customWidth="1"/>
    <col min="7682" max="7682" width="35.140625" style="1" bestFit="1" customWidth="1"/>
    <col min="7683" max="7683" width="27.7109375" style="1" bestFit="1" customWidth="1"/>
    <col min="7684" max="7684" width="30.42578125" style="1" bestFit="1" customWidth="1"/>
    <col min="7685" max="7685" width="19.5703125" style="1" bestFit="1" customWidth="1"/>
    <col min="7686" max="7686" width="24.5703125" style="1" bestFit="1" customWidth="1"/>
    <col min="7687" max="7687" width="32.28515625" style="1" bestFit="1" customWidth="1"/>
    <col min="7688" max="7688" width="18.140625" style="1" bestFit="1" customWidth="1"/>
    <col min="7689" max="7689" width="7.5703125" style="1" bestFit="1" customWidth="1"/>
    <col min="7690" max="7690" width="4.7109375" style="1" bestFit="1" customWidth="1"/>
    <col min="7691" max="7691" width="35.140625" style="1" bestFit="1" customWidth="1"/>
    <col min="7692" max="7692" width="15.5703125" style="1" bestFit="1" customWidth="1"/>
    <col min="7693" max="7693" width="17.42578125" style="1" bestFit="1" customWidth="1"/>
    <col min="7694" max="7694" width="19" style="1" bestFit="1" customWidth="1"/>
    <col min="7695" max="7936" width="8.7109375" style="1"/>
    <col min="7937" max="7937" width="20.85546875" style="1" customWidth="1"/>
    <col min="7938" max="7938" width="35.140625" style="1" bestFit="1" customWidth="1"/>
    <col min="7939" max="7939" width="27.7109375" style="1" bestFit="1" customWidth="1"/>
    <col min="7940" max="7940" width="30.42578125" style="1" bestFit="1" customWidth="1"/>
    <col min="7941" max="7941" width="19.5703125" style="1" bestFit="1" customWidth="1"/>
    <col min="7942" max="7942" width="24.5703125" style="1" bestFit="1" customWidth="1"/>
    <col min="7943" max="7943" width="32.28515625" style="1" bestFit="1" customWidth="1"/>
    <col min="7944" max="7944" width="18.140625" style="1" bestFit="1" customWidth="1"/>
    <col min="7945" max="7945" width="7.5703125" style="1" bestFit="1" customWidth="1"/>
    <col min="7946" max="7946" width="4.7109375" style="1" bestFit="1" customWidth="1"/>
    <col min="7947" max="7947" width="35.140625" style="1" bestFit="1" customWidth="1"/>
    <col min="7948" max="7948" width="15.5703125" style="1" bestFit="1" customWidth="1"/>
    <col min="7949" max="7949" width="17.42578125" style="1" bestFit="1" customWidth="1"/>
    <col min="7950" max="7950" width="19" style="1" bestFit="1" customWidth="1"/>
    <col min="7951" max="8192" width="8.7109375" style="1"/>
    <col min="8193" max="8193" width="20.85546875" style="1" customWidth="1"/>
    <col min="8194" max="8194" width="35.140625" style="1" bestFit="1" customWidth="1"/>
    <col min="8195" max="8195" width="27.7109375" style="1" bestFit="1" customWidth="1"/>
    <col min="8196" max="8196" width="30.42578125" style="1" bestFit="1" customWidth="1"/>
    <col min="8197" max="8197" width="19.5703125" style="1" bestFit="1" customWidth="1"/>
    <col min="8198" max="8198" width="24.5703125" style="1" bestFit="1" customWidth="1"/>
    <col min="8199" max="8199" width="32.28515625" style="1" bestFit="1" customWidth="1"/>
    <col min="8200" max="8200" width="18.140625" style="1" bestFit="1" customWidth="1"/>
    <col min="8201" max="8201" width="7.5703125" style="1" bestFit="1" customWidth="1"/>
    <col min="8202" max="8202" width="4.7109375" style="1" bestFit="1" customWidth="1"/>
    <col min="8203" max="8203" width="35.140625" style="1" bestFit="1" customWidth="1"/>
    <col min="8204" max="8204" width="15.5703125" style="1" bestFit="1" customWidth="1"/>
    <col min="8205" max="8205" width="17.42578125" style="1" bestFit="1" customWidth="1"/>
    <col min="8206" max="8206" width="19" style="1" bestFit="1" customWidth="1"/>
    <col min="8207" max="8448" width="8.7109375" style="1"/>
    <col min="8449" max="8449" width="20.85546875" style="1" customWidth="1"/>
    <col min="8450" max="8450" width="35.140625" style="1" bestFit="1" customWidth="1"/>
    <col min="8451" max="8451" width="27.7109375" style="1" bestFit="1" customWidth="1"/>
    <col min="8452" max="8452" width="30.42578125" style="1" bestFit="1" customWidth="1"/>
    <col min="8453" max="8453" width="19.5703125" style="1" bestFit="1" customWidth="1"/>
    <col min="8454" max="8454" width="24.5703125" style="1" bestFit="1" customWidth="1"/>
    <col min="8455" max="8455" width="32.28515625" style="1" bestFit="1" customWidth="1"/>
    <col min="8456" max="8456" width="18.140625" style="1" bestFit="1" customWidth="1"/>
    <col min="8457" max="8457" width="7.5703125" style="1" bestFit="1" customWidth="1"/>
    <col min="8458" max="8458" width="4.7109375" style="1" bestFit="1" customWidth="1"/>
    <col min="8459" max="8459" width="35.140625" style="1" bestFit="1" customWidth="1"/>
    <col min="8460" max="8460" width="15.5703125" style="1" bestFit="1" customWidth="1"/>
    <col min="8461" max="8461" width="17.42578125" style="1" bestFit="1" customWidth="1"/>
    <col min="8462" max="8462" width="19" style="1" bestFit="1" customWidth="1"/>
    <col min="8463" max="8704" width="8.7109375" style="1"/>
    <col min="8705" max="8705" width="20.85546875" style="1" customWidth="1"/>
    <col min="8706" max="8706" width="35.140625" style="1" bestFit="1" customWidth="1"/>
    <col min="8707" max="8707" width="27.7109375" style="1" bestFit="1" customWidth="1"/>
    <col min="8708" max="8708" width="30.42578125" style="1" bestFit="1" customWidth="1"/>
    <col min="8709" max="8709" width="19.5703125" style="1" bestFit="1" customWidth="1"/>
    <col min="8710" max="8710" width="24.5703125" style="1" bestFit="1" customWidth="1"/>
    <col min="8711" max="8711" width="32.28515625" style="1" bestFit="1" customWidth="1"/>
    <col min="8712" max="8712" width="18.140625" style="1" bestFit="1" customWidth="1"/>
    <col min="8713" max="8713" width="7.5703125" style="1" bestFit="1" customWidth="1"/>
    <col min="8714" max="8714" width="4.7109375" style="1" bestFit="1" customWidth="1"/>
    <col min="8715" max="8715" width="35.140625" style="1" bestFit="1" customWidth="1"/>
    <col min="8716" max="8716" width="15.5703125" style="1" bestFit="1" customWidth="1"/>
    <col min="8717" max="8717" width="17.42578125" style="1" bestFit="1" customWidth="1"/>
    <col min="8718" max="8718" width="19" style="1" bestFit="1" customWidth="1"/>
    <col min="8719" max="8960" width="8.7109375" style="1"/>
    <col min="8961" max="8961" width="20.85546875" style="1" customWidth="1"/>
    <col min="8962" max="8962" width="35.140625" style="1" bestFit="1" customWidth="1"/>
    <col min="8963" max="8963" width="27.7109375" style="1" bestFit="1" customWidth="1"/>
    <col min="8964" max="8964" width="30.42578125" style="1" bestFit="1" customWidth="1"/>
    <col min="8965" max="8965" width="19.5703125" style="1" bestFit="1" customWidth="1"/>
    <col min="8966" max="8966" width="24.5703125" style="1" bestFit="1" customWidth="1"/>
    <col min="8967" max="8967" width="32.28515625" style="1" bestFit="1" customWidth="1"/>
    <col min="8968" max="8968" width="18.140625" style="1" bestFit="1" customWidth="1"/>
    <col min="8969" max="8969" width="7.5703125" style="1" bestFit="1" customWidth="1"/>
    <col min="8970" max="8970" width="4.7109375" style="1" bestFit="1" customWidth="1"/>
    <col min="8971" max="8971" width="35.140625" style="1" bestFit="1" customWidth="1"/>
    <col min="8972" max="8972" width="15.5703125" style="1" bestFit="1" customWidth="1"/>
    <col min="8973" max="8973" width="17.42578125" style="1" bestFit="1" customWidth="1"/>
    <col min="8974" max="8974" width="19" style="1" bestFit="1" customWidth="1"/>
    <col min="8975" max="9216" width="8.7109375" style="1"/>
    <col min="9217" max="9217" width="20.85546875" style="1" customWidth="1"/>
    <col min="9218" max="9218" width="35.140625" style="1" bestFit="1" customWidth="1"/>
    <col min="9219" max="9219" width="27.7109375" style="1" bestFit="1" customWidth="1"/>
    <col min="9220" max="9220" width="30.42578125" style="1" bestFit="1" customWidth="1"/>
    <col min="9221" max="9221" width="19.5703125" style="1" bestFit="1" customWidth="1"/>
    <col min="9222" max="9222" width="24.5703125" style="1" bestFit="1" customWidth="1"/>
    <col min="9223" max="9223" width="32.28515625" style="1" bestFit="1" customWidth="1"/>
    <col min="9224" max="9224" width="18.140625" style="1" bestFit="1" customWidth="1"/>
    <col min="9225" max="9225" width="7.5703125" style="1" bestFit="1" customWidth="1"/>
    <col min="9226" max="9226" width="4.7109375" style="1" bestFit="1" customWidth="1"/>
    <col min="9227" max="9227" width="35.140625" style="1" bestFit="1" customWidth="1"/>
    <col min="9228" max="9228" width="15.5703125" style="1" bestFit="1" customWidth="1"/>
    <col min="9229" max="9229" width="17.42578125" style="1" bestFit="1" customWidth="1"/>
    <col min="9230" max="9230" width="19" style="1" bestFit="1" customWidth="1"/>
    <col min="9231" max="9472" width="8.7109375" style="1"/>
    <col min="9473" max="9473" width="20.85546875" style="1" customWidth="1"/>
    <col min="9474" max="9474" width="35.140625" style="1" bestFit="1" customWidth="1"/>
    <col min="9475" max="9475" width="27.7109375" style="1" bestFit="1" customWidth="1"/>
    <col min="9476" max="9476" width="30.42578125" style="1" bestFit="1" customWidth="1"/>
    <col min="9477" max="9477" width="19.5703125" style="1" bestFit="1" customWidth="1"/>
    <col min="9478" max="9478" width="24.5703125" style="1" bestFit="1" customWidth="1"/>
    <col min="9479" max="9479" width="32.28515625" style="1" bestFit="1" customWidth="1"/>
    <col min="9480" max="9480" width="18.140625" style="1" bestFit="1" customWidth="1"/>
    <col min="9481" max="9481" width="7.5703125" style="1" bestFit="1" customWidth="1"/>
    <col min="9482" max="9482" width="4.7109375" style="1" bestFit="1" customWidth="1"/>
    <col min="9483" max="9483" width="35.140625" style="1" bestFit="1" customWidth="1"/>
    <col min="9484" max="9484" width="15.5703125" style="1" bestFit="1" customWidth="1"/>
    <col min="9485" max="9485" width="17.42578125" style="1" bestFit="1" customWidth="1"/>
    <col min="9486" max="9486" width="19" style="1" bestFit="1" customWidth="1"/>
    <col min="9487" max="9728" width="8.7109375" style="1"/>
    <col min="9729" max="9729" width="20.85546875" style="1" customWidth="1"/>
    <col min="9730" max="9730" width="35.140625" style="1" bestFit="1" customWidth="1"/>
    <col min="9731" max="9731" width="27.7109375" style="1" bestFit="1" customWidth="1"/>
    <col min="9732" max="9732" width="30.42578125" style="1" bestFit="1" customWidth="1"/>
    <col min="9733" max="9733" width="19.5703125" style="1" bestFit="1" customWidth="1"/>
    <col min="9734" max="9734" width="24.5703125" style="1" bestFit="1" customWidth="1"/>
    <col min="9735" max="9735" width="32.28515625" style="1" bestFit="1" customWidth="1"/>
    <col min="9736" max="9736" width="18.140625" style="1" bestFit="1" customWidth="1"/>
    <col min="9737" max="9737" width="7.5703125" style="1" bestFit="1" customWidth="1"/>
    <col min="9738" max="9738" width="4.7109375" style="1" bestFit="1" customWidth="1"/>
    <col min="9739" max="9739" width="35.140625" style="1" bestFit="1" customWidth="1"/>
    <col min="9740" max="9740" width="15.5703125" style="1" bestFit="1" customWidth="1"/>
    <col min="9741" max="9741" width="17.42578125" style="1" bestFit="1" customWidth="1"/>
    <col min="9742" max="9742" width="19" style="1" bestFit="1" customWidth="1"/>
    <col min="9743" max="9984" width="8.7109375" style="1"/>
    <col min="9985" max="9985" width="20.85546875" style="1" customWidth="1"/>
    <col min="9986" max="9986" width="35.140625" style="1" bestFit="1" customWidth="1"/>
    <col min="9987" max="9987" width="27.7109375" style="1" bestFit="1" customWidth="1"/>
    <col min="9988" max="9988" width="30.42578125" style="1" bestFit="1" customWidth="1"/>
    <col min="9989" max="9989" width="19.5703125" style="1" bestFit="1" customWidth="1"/>
    <col min="9990" max="9990" width="24.5703125" style="1" bestFit="1" customWidth="1"/>
    <col min="9991" max="9991" width="32.28515625" style="1" bestFit="1" customWidth="1"/>
    <col min="9992" max="9992" width="18.140625" style="1" bestFit="1" customWidth="1"/>
    <col min="9993" max="9993" width="7.5703125" style="1" bestFit="1" customWidth="1"/>
    <col min="9994" max="9994" width="4.7109375" style="1" bestFit="1" customWidth="1"/>
    <col min="9995" max="9995" width="35.140625" style="1" bestFit="1" customWidth="1"/>
    <col min="9996" max="9996" width="15.5703125" style="1" bestFit="1" customWidth="1"/>
    <col min="9997" max="9997" width="17.42578125" style="1" bestFit="1" customWidth="1"/>
    <col min="9998" max="9998" width="19" style="1" bestFit="1" customWidth="1"/>
    <col min="9999" max="10240" width="8.7109375" style="1"/>
    <col min="10241" max="10241" width="20.85546875" style="1" customWidth="1"/>
    <col min="10242" max="10242" width="35.140625" style="1" bestFit="1" customWidth="1"/>
    <col min="10243" max="10243" width="27.7109375" style="1" bestFit="1" customWidth="1"/>
    <col min="10244" max="10244" width="30.42578125" style="1" bestFit="1" customWidth="1"/>
    <col min="10245" max="10245" width="19.5703125" style="1" bestFit="1" customWidth="1"/>
    <col min="10246" max="10246" width="24.5703125" style="1" bestFit="1" customWidth="1"/>
    <col min="10247" max="10247" width="32.28515625" style="1" bestFit="1" customWidth="1"/>
    <col min="10248" max="10248" width="18.140625" style="1" bestFit="1" customWidth="1"/>
    <col min="10249" max="10249" width="7.5703125" style="1" bestFit="1" customWidth="1"/>
    <col min="10250" max="10250" width="4.7109375" style="1" bestFit="1" customWidth="1"/>
    <col min="10251" max="10251" width="35.140625" style="1" bestFit="1" customWidth="1"/>
    <col min="10252" max="10252" width="15.5703125" style="1" bestFit="1" customWidth="1"/>
    <col min="10253" max="10253" width="17.42578125" style="1" bestFit="1" customWidth="1"/>
    <col min="10254" max="10254" width="19" style="1" bestFit="1" customWidth="1"/>
    <col min="10255" max="10496" width="8.7109375" style="1"/>
    <col min="10497" max="10497" width="20.85546875" style="1" customWidth="1"/>
    <col min="10498" max="10498" width="35.140625" style="1" bestFit="1" customWidth="1"/>
    <col min="10499" max="10499" width="27.7109375" style="1" bestFit="1" customWidth="1"/>
    <col min="10500" max="10500" width="30.42578125" style="1" bestFit="1" customWidth="1"/>
    <col min="10501" max="10501" width="19.5703125" style="1" bestFit="1" customWidth="1"/>
    <col min="10502" max="10502" width="24.5703125" style="1" bestFit="1" customWidth="1"/>
    <col min="10503" max="10503" width="32.28515625" style="1" bestFit="1" customWidth="1"/>
    <col min="10504" max="10504" width="18.140625" style="1" bestFit="1" customWidth="1"/>
    <col min="10505" max="10505" width="7.5703125" style="1" bestFit="1" customWidth="1"/>
    <col min="10506" max="10506" width="4.7109375" style="1" bestFit="1" customWidth="1"/>
    <col min="10507" max="10507" width="35.140625" style="1" bestFit="1" customWidth="1"/>
    <col min="10508" max="10508" width="15.5703125" style="1" bestFit="1" customWidth="1"/>
    <col min="10509" max="10509" width="17.42578125" style="1" bestFit="1" customWidth="1"/>
    <col min="10510" max="10510" width="19" style="1" bestFit="1" customWidth="1"/>
    <col min="10511" max="10752" width="8.7109375" style="1"/>
    <col min="10753" max="10753" width="20.85546875" style="1" customWidth="1"/>
    <col min="10754" max="10754" width="35.140625" style="1" bestFit="1" customWidth="1"/>
    <col min="10755" max="10755" width="27.7109375" style="1" bestFit="1" customWidth="1"/>
    <col min="10756" max="10756" width="30.42578125" style="1" bestFit="1" customWidth="1"/>
    <col min="10757" max="10757" width="19.5703125" style="1" bestFit="1" customWidth="1"/>
    <col min="10758" max="10758" width="24.5703125" style="1" bestFit="1" customWidth="1"/>
    <col min="10759" max="10759" width="32.28515625" style="1" bestFit="1" customWidth="1"/>
    <col min="10760" max="10760" width="18.140625" style="1" bestFit="1" customWidth="1"/>
    <col min="10761" max="10761" width="7.5703125" style="1" bestFit="1" customWidth="1"/>
    <col min="10762" max="10762" width="4.7109375" style="1" bestFit="1" customWidth="1"/>
    <col min="10763" max="10763" width="35.140625" style="1" bestFit="1" customWidth="1"/>
    <col min="10764" max="10764" width="15.5703125" style="1" bestFit="1" customWidth="1"/>
    <col min="10765" max="10765" width="17.42578125" style="1" bestFit="1" customWidth="1"/>
    <col min="10766" max="10766" width="19" style="1" bestFit="1" customWidth="1"/>
    <col min="10767" max="11008" width="8.7109375" style="1"/>
    <col min="11009" max="11009" width="20.85546875" style="1" customWidth="1"/>
    <col min="11010" max="11010" width="35.140625" style="1" bestFit="1" customWidth="1"/>
    <col min="11011" max="11011" width="27.7109375" style="1" bestFit="1" customWidth="1"/>
    <col min="11012" max="11012" width="30.42578125" style="1" bestFit="1" customWidth="1"/>
    <col min="11013" max="11013" width="19.5703125" style="1" bestFit="1" customWidth="1"/>
    <col min="11014" max="11014" width="24.5703125" style="1" bestFit="1" customWidth="1"/>
    <col min="11015" max="11015" width="32.28515625" style="1" bestFit="1" customWidth="1"/>
    <col min="11016" max="11016" width="18.140625" style="1" bestFit="1" customWidth="1"/>
    <col min="11017" max="11017" width="7.5703125" style="1" bestFit="1" customWidth="1"/>
    <col min="11018" max="11018" width="4.7109375" style="1" bestFit="1" customWidth="1"/>
    <col min="11019" max="11019" width="35.140625" style="1" bestFit="1" customWidth="1"/>
    <col min="11020" max="11020" width="15.5703125" style="1" bestFit="1" customWidth="1"/>
    <col min="11021" max="11021" width="17.42578125" style="1" bestFit="1" customWidth="1"/>
    <col min="11022" max="11022" width="19" style="1" bestFit="1" customWidth="1"/>
    <col min="11023" max="11264" width="8.7109375" style="1"/>
    <col min="11265" max="11265" width="20.85546875" style="1" customWidth="1"/>
    <col min="11266" max="11266" width="35.140625" style="1" bestFit="1" customWidth="1"/>
    <col min="11267" max="11267" width="27.7109375" style="1" bestFit="1" customWidth="1"/>
    <col min="11268" max="11268" width="30.42578125" style="1" bestFit="1" customWidth="1"/>
    <col min="11269" max="11269" width="19.5703125" style="1" bestFit="1" customWidth="1"/>
    <col min="11270" max="11270" width="24.5703125" style="1" bestFit="1" customWidth="1"/>
    <col min="11271" max="11271" width="32.28515625" style="1" bestFit="1" customWidth="1"/>
    <col min="11272" max="11272" width="18.140625" style="1" bestFit="1" customWidth="1"/>
    <col min="11273" max="11273" width="7.5703125" style="1" bestFit="1" customWidth="1"/>
    <col min="11274" max="11274" width="4.7109375" style="1" bestFit="1" customWidth="1"/>
    <col min="11275" max="11275" width="35.140625" style="1" bestFit="1" customWidth="1"/>
    <col min="11276" max="11276" width="15.5703125" style="1" bestFit="1" customWidth="1"/>
    <col min="11277" max="11277" width="17.42578125" style="1" bestFit="1" customWidth="1"/>
    <col min="11278" max="11278" width="19" style="1" bestFit="1" customWidth="1"/>
    <col min="11279" max="11520" width="8.7109375" style="1"/>
    <col min="11521" max="11521" width="20.85546875" style="1" customWidth="1"/>
    <col min="11522" max="11522" width="35.140625" style="1" bestFit="1" customWidth="1"/>
    <col min="11523" max="11523" width="27.7109375" style="1" bestFit="1" customWidth="1"/>
    <col min="11524" max="11524" width="30.42578125" style="1" bestFit="1" customWidth="1"/>
    <col min="11525" max="11525" width="19.5703125" style="1" bestFit="1" customWidth="1"/>
    <col min="11526" max="11526" width="24.5703125" style="1" bestFit="1" customWidth="1"/>
    <col min="11527" max="11527" width="32.28515625" style="1" bestFit="1" customWidth="1"/>
    <col min="11528" max="11528" width="18.140625" style="1" bestFit="1" customWidth="1"/>
    <col min="11529" max="11529" width="7.5703125" style="1" bestFit="1" customWidth="1"/>
    <col min="11530" max="11530" width="4.7109375" style="1" bestFit="1" customWidth="1"/>
    <col min="11531" max="11531" width="35.140625" style="1" bestFit="1" customWidth="1"/>
    <col min="11532" max="11532" width="15.5703125" style="1" bestFit="1" customWidth="1"/>
    <col min="11533" max="11533" width="17.42578125" style="1" bestFit="1" customWidth="1"/>
    <col min="11534" max="11534" width="19" style="1" bestFit="1" customWidth="1"/>
    <col min="11535" max="11776" width="8.7109375" style="1"/>
    <col min="11777" max="11777" width="20.85546875" style="1" customWidth="1"/>
    <col min="11778" max="11778" width="35.140625" style="1" bestFit="1" customWidth="1"/>
    <col min="11779" max="11779" width="27.7109375" style="1" bestFit="1" customWidth="1"/>
    <col min="11780" max="11780" width="30.42578125" style="1" bestFit="1" customWidth="1"/>
    <col min="11781" max="11781" width="19.5703125" style="1" bestFit="1" customWidth="1"/>
    <col min="11782" max="11782" width="24.5703125" style="1" bestFit="1" customWidth="1"/>
    <col min="11783" max="11783" width="32.28515625" style="1" bestFit="1" customWidth="1"/>
    <col min="11784" max="11784" width="18.140625" style="1" bestFit="1" customWidth="1"/>
    <col min="11785" max="11785" width="7.5703125" style="1" bestFit="1" customWidth="1"/>
    <col min="11786" max="11786" width="4.7109375" style="1" bestFit="1" customWidth="1"/>
    <col min="11787" max="11787" width="35.140625" style="1" bestFit="1" customWidth="1"/>
    <col min="11788" max="11788" width="15.5703125" style="1" bestFit="1" customWidth="1"/>
    <col min="11789" max="11789" width="17.42578125" style="1" bestFit="1" customWidth="1"/>
    <col min="11790" max="11790" width="19" style="1" bestFit="1" customWidth="1"/>
    <col min="11791" max="12032" width="8.7109375" style="1"/>
    <col min="12033" max="12033" width="20.85546875" style="1" customWidth="1"/>
    <col min="12034" max="12034" width="35.140625" style="1" bestFit="1" customWidth="1"/>
    <col min="12035" max="12035" width="27.7109375" style="1" bestFit="1" customWidth="1"/>
    <col min="12036" max="12036" width="30.42578125" style="1" bestFit="1" customWidth="1"/>
    <col min="12037" max="12037" width="19.5703125" style="1" bestFit="1" customWidth="1"/>
    <col min="12038" max="12038" width="24.5703125" style="1" bestFit="1" customWidth="1"/>
    <col min="12039" max="12039" width="32.28515625" style="1" bestFit="1" customWidth="1"/>
    <col min="12040" max="12040" width="18.140625" style="1" bestFit="1" customWidth="1"/>
    <col min="12041" max="12041" width="7.5703125" style="1" bestFit="1" customWidth="1"/>
    <col min="12042" max="12042" width="4.7109375" style="1" bestFit="1" customWidth="1"/>
    <col min="12043" max="12043" width="35.140625" style="1" bestFit="1" customWidth="1"/>
    <col min="12044" max="12044" width="15.5703125" style="1" bestFit="1" customWidth="1"/>
    <col min="12045" max="12045" width="17.42578125" style="1" bestFit="1" customWidth="1"/>
    <col min="12046" max="12046" width="19" style="1" bestFit="1" customWidth="1"/>
    <col min="12047" max="12288" width="8.7109375" style="1"/>
    <col min="12289" max="12289" width="20.85546875" style="1" customWidth="1"/>
    <col min="12290" max="12290" width="35.140625" style="1" bestFit="1" customWidth="1"/>
    <col min="12291" max="12291" width="27.7109375" style="1" bestFit="1" customWidth="1"/>
    <col min="12292" max="12292" width="30.42578125" style="1" bestFit="1" customWidth="1"/>
    <col min="12293" max="12293" width="19.5703125" style="1" bestFit="1" customWidth="1"/>
    <col min="12294" max="12294" width="24.5703125" style="1" bestFit="1" customWidth="1"/>
    <col min="12295" max="12295" width="32.28515625" style="1" bestFit="1" customWidth="1"/>
    <col min="12296" max="12296" width="18.140625" style="1" bestFit="1" customWidth="1"/>
    <col min="12297" max="12297" width="7.5703125" style="1" bestFit="1" customWidth="1"/>
    <col min="12298" max="12298" width="4.7109375" style="1" bestFit="1" customWidth="1"/>
    <col min="12299" max="12299" width="35.140625" style="1" bestFit="1" customWidth="1"/>
    <col min="12300" max="12300" width="15.5703125" style="1" bestFit="1" customWidth="1"/>
    <col min="12301" max="12301" width="17.42578125" style="1" bestFit="1" customWidth="1"/>
    <col min="12302" max="12302" width="19" style="1" bestFit="1" customWidth="1"/>
    <col min="12303" max="12544" width="8.7109375" style="1"/>
    <col min="12545" max="12545" width="20.85546875" style="1" customWidth="1"/>
    <col min="12546" max="12546" width="35.140625" style="1" bestFit="1" customWidth="1"/>
    <col min="12547" max="12547" width="27.7109375" style="1" bestFit="1" customWidth="1"/>
    <col min="12548" max="12548" width="30.42578125" style="1" bestFit="1" customWidth="1"/>
    <col min="12549" max="12549" width="19.5703125" style="1" bestFit="1" customWidth="1"/>
    <col min="12550" max="12550" width="24.5703125" style="1" bestFit="1" customWidth="1"/>
    <col min="12551" max="12551" width="32.28515625" style="1" bestFit="1" customWidth="1"/>
    <col min="12552" max="12552" width="18.140625" style="1" bestFit="1" customWidth="1"/>
    <col min="12553" max="12553" width="7.5703125" style="1" bestFit="1" customWidth="1"/>
    <col min="12554" max="12554" width="4.7109375" style="1" bestFit="1" customWidth="1"/>
    <col min="12555" max="12555" width="35.140625" style="1" bestFit="1" customWidth="1"/>
    <col min="12556" max="12556" width="15.5703125" style="1" bestFit="1" customWidth="1"/>
    <col min="12557" max="12557" width="17.42578125" style="1" bestFit="1" customWidth="1"/>
    <col min="12558" max="12558" width="19" style="1" bestFit="1" customWidth="1"/>
    <col min="12559" max="12800" width="8.7109375" style="1"/>
    <col min="12801" max="12801" width="20.85546875" style="1" customWidth="1"/>
    <col min="12802" max="12802" width="35.140625" style="1" bestFit="1" customWidth="1"/>
    <col min="12803" max="12803" width="27.7109375" style="1" bestFit="1" customWidth="1"/>
    <col min="12804" max="12804" width="30.42578125" style="1" bestFit="1" customWidth="1"/>
    <col min="12805" max="12805" width="19.5703125" style="1" bestFit="1" customWidth="1"/>
    <col min="12806" max="12806" width="24.5703125" style="1" bestFit="1" customWidth="1"/>
    <col min="12807" max="12807" width="32.28515625" style="1" bestFit="1" customWidth="1"/>
    <col min="12808" max="12808" width="18.140625" style="1" bestFit="1" customWidth="1"/>
    <col min="12809" max="12809" width="7.5703125" style="1" bestFit="1" customWidth="1"/>
    <col min="12810" max="12810" width="4.7109375" style="1" bestFit="1" customWidth="1"/>
    <col min="12811" max="12811" width="35.140625" style="1" bestFit="1" customWidth="1"/>
    <col min="12812" max="12812" width="15.5703125" style="1" bestFit="1" customWidth="1"/>
    <col min="12813" max="12813" width="17.42578125" style="1" bestFit="1" customWidth="1"/>
    <col min="12814" max="12814" width="19" style="1" bestFit="1" customWidth="1"/>
    <col min="12815" max="13056" width="8.7109375" style="1"/>
    <col min="13057" max="13057" width="20.85546875" style="1" customWidth="1"/>
    <col min="13058" max="13058" width="35.140625" style="1" bestFit="1" customWidth="1"/>
    <col min="13059" max="13059" width="27.7109375" style="1" bestFit="1" customWidth="1"/>
    <col min="13060" max="13060" width="30.42578125" style="1" bestFit="1" customWidth="1"/>
    <col min="13061" max="13061" width="19.5703125" style="1" bestFit="1" customWidth="1"/>
    <col min="13062" max="13062" width="24.5703125" style="1" bestFit="1" customWidth="1"/>
    <col min="13063" max="13063" width="32.28515625" style="1" bestFit="1" customWidth="1"/>
    <col min="13064" max="13064" width="18.140625" style="1" bestFit="1" customWidth="1"/>
    <col min="13065" max="13065" width="7.5703125" style="1" bestFit="1" customWidth="1"/>
    <col min="13066" max="13066" width="4.7109375" style="1" bestFit="1" customWidth="1"/>
    <col min="13067" max="13067" width="35.140625" style="1" bestFit="1" customWidth="1"/>
    <col min="13068" max="13068" width="15.5703125" style="1" bestFit="1" customWidth="1"/>
    <col min="13069" max="13069" width="17.42578125" style="1" bestFit="1" customWidth="1"/>
    <col min="13070" max="13070" width="19" style="1" bestFit="1" customWidth="1"/>
    <col min="13071" max="13312" width="8.7109375" style="1"/>
    <col min="13313" max="13313" width="20.85546875" style="1" customWidth="1"/>
    <col min="13314" max="13314" width="35.140625" style="1" bestFit="1" customWidth="1"/>
    <col min="13315" max="13315" width="27.7109375" style="1" bestFit="1" customWidth="1"/>
    <col min="13316" max="13316" width="30.42578125" style="1" bestFit="1" customWidth="1"/>
    <col min="13317" max="13317" width="19.5703125" style="1" bestFit="1" customWidth="1"/>
    <col min="13318" max="13318" width="24.5703125" style="1" bestFit="1" customWidth="1"/>
    <col min="13319" max="13319" width="32.28515625" style="1" bestFit="1" customWidth="1"/>
    <col min="13320" max="13320" width="18.140625" style="1" bestFit="1" customWidth="1"/>
    <col min="13321" max="13321" width="7.5703125" style="1" bestFit="1" customWidth="1"/>
    <col min="13322" max="13322" width="4.7109375" style="1" bestFit="1" customWidth="1"/>
    <col min="13323" max="13323" width="35.140625" style="1" bestFit="1" customWidth="1"/>
    <col min="13324" max="13324" width="15.5703125" style="1" bestFit="1" customWidth="1"/>
    <col min="13325" max="13325" width="17.42578125" style="1" bestFit="1" customWidth="1"/>
    <col min="13326" max="13326" width="19" style="1" bestFit="1" customWidth="1"/>
    <col min="13327" max="13568" width="8.7109375" style="1"/>
    <col min="13569" max="13569" width="20.85546875" style="1" customWidth="1"/>
    <col min="13570" max="13570" width="35.140625" style="1" bestFit="1" customWidth="1"/>
    <col min="13571" max="13571" width="27.7109375" style="1" bestFit="1" customWidth="1"/>
    <col min="13572" max="13572" width="30.42578125" style="1" bestFit="1" customWidth="1"/>
    <col min="13573" max="13573" width="19.5703125" style="1" bestFit="1" customWidth="1"/>
    <col min="13574" max="13574" width="24.5703125" style="1" bestFit="1" customWidth="1"/>
    <col min="13575" max="13575" width="32.28515625" style="1" bestFit="1" customWidth="1"/>
    <col min="13576" max="13576" width="18.140625" style="1" bestFit="1" customWidth="1"/>
    <col min="13577" max="13577" width="7.5703125" style="1" bestFit="1" customWidth="1"/>
    <col min="13578" max="13578" width="4.7109375" style="1" bestFit="1" customWidth="1"/>
    <col min="13579" max="13579" width="35.140625" style="1" bestFit="1" customWidth="1"/>
    <col min="13580" max="13580" width="15.5703125" style="1" bestFit="1" customWidth="1"/>
    <col min="13581" max="13581" width="17.42578125" style="1" bestFit="1" customWidth="1"/>
    <col min="13582" max="13582" width="19" style="1" bestFit="1" customWidth="1"/>
    <col min="13583" max="13824" width="8.7109375" style="1"/>
    <col min="13825" max="13825" width="20.85546875" style="1" customWidth="1"/>
    <col min="13826" max="13826" width="35.140625" style="1" bestFit="1" customWidth="1"/>
    <col min="13827" max="13827" width="27.7109375" style="1" bestFit="1" customWidth="1"/>
    <col min="13828" max="13828" width="30.42578125" style="1" bestFit="1" customWidth="1"/>
    <col min="13829" max="13829" width="19.5703125" style="1" bestFit="1" customWidth="1"/>
    <col min="13830" max="13830" width="24.5703125" style="1" bestFit="1" customWidth="1"/>
    <col min="13831" max="13831" width="32.28515625" style="1" bestFit="1" customWidth="1"/>
    <col min="13832" max="13832" width="18.140625" style="1" bestFit="1" customWidth="1"/>
    <col min="13833" max="13833" width="7.5703125" style="1" bestFit="1" customWidth="1"/>
    <col min="13834" max="13834" width="4.7109375" style="1" bestFit="1" customWidth="1"/>
    <col min="13835" max="13835" width="35.140625" style="1" bestFit="1" customWidth="1"/>
    <col min="13836" max="13836" width="15.5703125" style="1" bestFit="1" customWidth="1"/>
    <col min="13837" max="13837" width="17.42578125" style="1" bestFit="1" customWidth="1"/>
    <col min="13838" max="13838" width="19" style="1" bestFit="1" customWidth="1"/>
    <col min="13839" max="14080" width="8.7109375" style="1"/>
    <col min="14081" max="14081" width="20.85546875" style="1" customWidth="1"/>
    <col min="14082" max="14082" width="35.140625" style="1" bestFit="1" customWidth="1"/>
    <col min="14083" max="14083" width="27.7109375" style="1" bestFit="1" customWidth="1"/>
    <col min="14084" max="14084" width="30.42578125" style="1" bestFit="1" customWidth="1"/>
    <col min="14085" max="14085" width="19.5703125" style="1" bestFit="1" customWidth="1"/>
    <col min="14086" max="14086" width="24.5703125" style="1" bestFit="1" customWidth="1"/>
    <col min="14087" max="14087" width="32.28515625" style="1" bestFit="1" customWidth="1"/>
    <col min="14088" max="14088" width="18.140625" style="1" bestFit="1" customWidth="1"/>
    <col min="14089" max="14089" width="7.5703125" style="1" bestFit="1" customWidth="1"/>
    <col min="14090" max="14090" width="4.7109375" style="1" bestFit="1" customWidth="1"/>
    <col min="14091" max="14091" width="35.140625" style="1" bestFit="1" customWidth="1"/>
    <col min="14092" max="14092" width="15.5703125" style="1" bestFit="1" customWidth="1"/>
    <col min="14093" max="14093" width="17.42578125" style="1" bestFit="1" customWidth="1"/>
    <col min="14094" max="14094" width="19" style="1" bestFit="1" customWidth="1"/>
    <col min="14095" max="14336" width="8.7109375" style="1"/>
    <col min="14337" max="14337" width="20.85546875" style="1" customWidth="1"/>
    <col min="14338" max="14338" width="35.140625" style="1" bestFit="1" customWidth="1"/>
    <col min="14339" max="14339" width="27.7109375" style="1" bestFit="1" customWidth="1"/>
    <col min="14340" max="14340" width="30.42578125" style="1" bestFit="1" customWidth="1"/>
    <col min="14341" max="14341" width="19.5703125" style="1" bestFit="1" customWidth="1"/>
    <col min="14342" max="14342" width="24.5703125" style="1" bestFit="1" customWidth="1"/>
    <col min="14343" max="14343" width="32.28515625" style="1" bestFit="1" customWidth="1"/>
    <col min="14344" max="14344" width="18.140625" style="1" bestFit="1" customWidth="1"/>
    <col min="14345" max="14345" width="7.5703125" style="1" bestFit="1" customWidth="1"/>
    <col min="14346" max="14346" width="4.7109375" style="1" bestFit="1" customWidth="1"/>
    <col min="14347" max="14347" width="35.140625" style="1" bestFit="1" customWidth="1"/>
    <col min="14348" max="14348" width="15.5703125" style="1" bestFit="1" customWidth="1"/>
    <col min="14349" max="14349" width="17.42578125" style="1" bestFit="1" customWidth="1"/>
    <col min="14350" max="14350" width="19" style="1" bestFit="1" customWidth="1"/>
    <col min="14351" max="14592" width="8.7109375" style="1"/>
    <col min="14593" max="14593" width="20.85546875" style="1" customWidth="1"/>
    <col min="14594" max="14594" width="35.140625" style="1" bestFit="1" customWidth="1"/>
    <col min="14595" max="14595" width="27.7109375" style="1" bestFit="1" customWidth="1"/>
    <col min="14596" max="14596" width="30.42578125" style="1" bestFit="1" customWidth="1"/>
    <col min="14597" max="14597" width="19.5703125" style="1" bestFit="1" customWidth="1"/>
    <col min="14598" max="14598" width="24.5703125" style="1" bestFit="1" customWidth="1"/>
    <col min="14599" max="14599" width="32.28515625" style="1" bestFit="1" customWidth="1"/>
    <col min="14600" max="14600" width="18.140625" style="1" bestFit="1" customWidth="1"/>
    <col min="14601" max="14601" width="7.5703125" style="1" bestFit="1" customWidth="1"/>
    <col min="14602" max="14602" width="4.7109375" style="1" bestFit="1" customWidth="1"/>
    <col min="14603" max="14603" width="35.140625" style="1" bestFit="1" customWidth="1"/>
    <col min="14604" max="14604" width="15.5703125" style="1" bestFit="1" customWidth="1"/>
    <col min="14605" max="14605" width="17.42578125" style="1" bestFit="1" customWidth="1"/>
    <col min="14606" max="14606" width="19" style="1" bestFit="1" customWidth="1"/>
    <col min="14607" max="14848" width="8.7109375" style="1"/>
    <col min="14849" max="14849" width="20.85546875" style="1" customWidth="1"/>
    <col min="14850" max="14850" width="35.140625" style="1" bestFit="1" customWidth="1"/>
    <col min="14851" max="14851" width="27.7109375" style="1" bestFit="1" customWidth="1"/>
    <col min="14852" max="14852" width="30.42578125" style="1" bestFit="1" customWidth="1"/>
    <col min="14853" max="14853" width="19.5703125" style="1" bestFit="1" customWidth="1"/>
    <col min="14854" max="14854" width="24.5703125" style="1" bestFit="1" customWidth="1"/>
    <col min="14855" max="14855" width="32.28515625" style="1" bestFit="1" customWidth="1"/>
    <col min="14856" max="14856" width="18.140625" style="1" bestFit="1" customWidth="1"/>
    <col min="14857" max="14857" width="7.5703125" style="1" bestFit="1" customWidth="1"/>
    <col min="14858" max="14858" width="4.7109375" style="1" bestFit="1" customWidth="1"/>
    <col min="14859" max="14859" width="35.140625" style="1" bestFit="1" customWidth="1"/>
    <col min="14860" max="14860" width="15.5703125" style="1" bestFit="1" customWidth="1"/>
    <col min="14861" max="14861" width="17.42578125" style="1" bestFit="1" customWidth="1"/>
    <col min="14862" max="14862" width="19" style="1" bestFit="1" customWidth="1"/>
    <col min="14863" max="15104" width="8.7109375" style="1"/>
    <col min="15105" max="15105" width="20.85546875" style="1" customWidth="1"/>
    <col min="15106" max="15106" width="35.140625" style="1" bestFit="1" customWidth="1"/>
    <col min="15107" max="15107" width="27.7109375" style="1" bestFit="1" customWidth="1"/>
    <col min="15108" max="15108" width="30.42578125" style="1" bestFit="1" customWidth="1"/>
    <col min="15109" max="15109" width="19.5703125" style="1" bestFit="1" customWidth="1"/>
    <col min="15110" max="15110" width="24.5703125" style="1" bestFit="1" customWidth="1"/>
    <col min="15111" max="15111" width="32.28515625" style="1" bestFit="1" customWidth="1"/>
    <col min="15112" max="15112" width="18.140625" style="1" bestFit="1" customWidth="1"/>
    <col min="15113" max="15113" width="7.5703125" style="1" bestFit="1" customWidth="1"/>
    <col min="15114" max="15114" width="4.7109375" style="1" bestFit="1" customWidth="1"/>
    <col min="15115" max="15115" width="35.140625" style="1" bestFit="1" customWidth="1"/>
    <col min="15116" max="15116" width="15.5703125" style="1" bestFit="1" customWidth="1"/>
    <col min="15117" max="15117" width="17.42578125" style="1" bestFit="1" customWidth="1"/>
    <col min="15118" max="15118" width="19" style="1" bestFit="1" customWidth="1"/>
    <col min="15119" max="15360" width="8.7109375" style="1"/>
    <col min="15361" max="15361" width="20.85546875" style="1" customWidth="1"/>
    <col min="15362" max="15362" width="35.140625" style="1" bestFit="1" customWidth="1"/>
    <col min="15363" max="15363" width="27.7109375" style="1" bestFit="1" customWidth="1"/>
    <col min="15364" max="15364" width="30.42578125" style="1" bestFit="1" customWidth="1"/>
    <col min="15365" max="15365" width="19.5703125" style="1" bestFit="1" customWidth="1"/>
    <col min="15366" max="15366" width="24.5703125" style="1" bestFit="1" customWidth="1"/>
    <col min="15367" max="15367" width="32.28515625" style="1" bestFit="1" customWidth="1"/>
    <col min="15368" max="15368" width="18.140625" style="1" bestFit="1" customWidth="1"/>
    <col min="15369" max="15369" width="7.5703125" style="1" bestFit="1" customWidth="1"/>
    <col min="15370" max="15370" width="4.7109375" style="1" bestFit="1" customWidth="1"/>
    <col min="15371" max="15371" width="35.140625" style="1" bestFit="1" customWidth="1"/>
    <col min="15372" max="15372" width="15.5703125" style="1" bestFit="1" customWidth="1"/>
    <col min="15373" max="15373" width="17.42578125" style="1" bestFit="1" customWidth="1"/>
    <col min="15374" max="15374" width="19" style="1" bestFit="1" customWidth="1"/>
    <col min="15375" max="15616" width="8.7109375" style="1"/>
    <col min="15617" max="15617" width="20.85546875" style="1" customWidth="1"/>
    <col min="15618" max="15618" width="35.140625" style="1" bestFit="1" customWidth="1"/>
    <col min="15619" max="15619" width="27.7109375" style="1" bestFit="1" customWidth="1"/>
    <col min="15620" max="15620" width="30.42578125" style="1" bestFit="1" customWidth="1"/>
    <col min="15621" max="15621" width="19.5703125" style="1" bestFit="1" customWidth="1"/>
    <col min="15622" max="15622" width="24.5703125" style="1" bestFit="1" customWidth="1"/>
    <col min="15623" max="15623" width="32.28515625" style="1" bestFit="1" customWidth="1"/>
    <col min="15624" max="15624" width="18.140625" style="1" bestFit="1" customWidth="1"/>
    <col min="15625" max="15625" width="7.5703125" style="1" bestFit="1" customWidth="1"/>
    <col min="15626" max="15626" width="4.7109375" style="1" bestFit="1" customWidth="1"/>
    <col min="15627" max="15627" width="35.140625" style="1" bestFit="1" customWidth="1"/>
    <col min="15628" max="15628" width="15.5703125" style="1" bestFit="1" customWidth="1"/>
    <col min="15629" max="15629" width="17.42578125" style="1" bestFit="1" customWidth="1"/>
    <col min="15630" max="15630" width="19" style="1" bestFit="1" customWidth="1"/>
    <col min="15631" max="15872" width="8.7109375" style="1"/>
    <col min="15873" max="15873" width="20.85546875" style="1" customWidth="1"/>
    <col min="15874" max="15874" width="35.140625" style="1" bestFit="1" customWidth="1"/>
    <col min="15875" max="15875" width="27.7109375" style="1" bestFit="1" customWidth="1"/>
    <col min="15876" max="15876" width="30.42578125" style="1" bestFit="1" customWidth="1"/>
    <col min="15877" max="15877" width="19.5703125" style="1" bestFit="1" customWidth="1"/>
    <col min="15878" max="15878" width="24.5703125" style="1" bestFit="1" customWidth="1"/>
    <col min="15879" max="15879" width="32.28515625" style="1" bestFit="1" customWidth="1"/>
    <col min="15880" max="15880" width="18.140625" style="1" bestFit="1" customWidth="1"/>
    <col min="15881" max="15881" width="7.5703125" style="1" bestFit="1" customWidth="1"/>
    <col min="15882" max="15882" width="4.7109375" style="1" bestFit="1" customWidth="1"/>
    <col min="15883" max="15883" width="35.140625" style="1" bestFit="1" customWidth="1"/>
    <col min="15884" max="15884" width="15.5703125" style="1" bestFit="1" customWidth="1"/>
    <col min="15885" max="15885" width="17.42578125" style="1" bestFit="1" customWidth="1"/>
    <col min="15886" max="15886" width="19" style="1" bestFit="1" customWidth="1"/>
    <col min="15887" max="16128" width="8.7109375" style="1"/>
    <col min="16129" max="16129" width="20.85546875" style="1" customWidth="1"/>
    <col min="16130" max="16130" width="35.140625" style="1" bestFit="1" customWidth="1"/>
    <col min="16131" max="16131" width="27.7109375" style="1" bestFit="1" customWidth="1"/>
    <col min="16132" max="16132" width="30.42578125" style="1" bestFit="1" customWidth="1"/>
    <col min="16133" max="16133" width="19.5703125" style="1" bestFit="1" customWidth="1"/>
    <col min="16134" max="16134" width="24.5703125" style="1" bestFit="1" customWidth="1"/>
    <col min="16135" max="16135" width="32.28515625" style="1" bestFit="1" customWidth="1"/>
    <col min="16136" max="16136" width="18.140625" style="1" bestFit="1" customWidth="1"/>
    <col min="16137" max="16137" width="7.5703125" style="1" bestFit="1" customWidth="1"/>
    <col min="16138" max="16138" width="4.7109375" style="1" bestFit="1" customWidth="1"/>
    <col min="16139" max="16139" width="35.140625" style="1" bestFit="1" customWidth="1"/>
    <col min="16140" max="16140" width="15.5703125" style="1" bestFit="1" customWidth="1"/>
    <col min="16141" max="16141" width="17.42578125" style="1" bestFit="1" customWidth="1"/>
    <col min="16142" max="16142" width="19" style="1" bestFit="1" customWidth="1"/>
    <col min="16143" max="16384" width="8.7109375" style="1"/>
  </cols>
  <sheetData>
    <row r="1" spans="1:14" ht="42" customHeight="1" x14ac:dyDescent="0.2">
      <c r="A1" s="296" t="s">
        <v>78</v>
      </c>
      <c r="B1" s="296"/>
      <c r="C1" s="296"/>
      <c r="D1" s="296"/>
      <c r="E1" s="296"/>
      <c r="F1" s="296"/>
      <c r="G1" s="296"/>
      <c r="H1" s="296"/>
      <c r="I1" s="71"/>
    </row>
    <row r="3" spans="1:14" s="12" customFormat="1" ht="19.5" x14ac:dyDescent="0.25">
      <c r="A3" s="54" t="s">
        <v>0</v>
      </c>
      <c r="B3" s="300" t="str">
        <f>'Master Sheet'!F15</f>
        <v>Meadow View Primary</v>
      </c>
      <c r="C3" s="301"/>
      <c r="D3" s="301"/>
      <c r="E3" s="301"/>
      <c r="F3" s="8"/>
      <c r="G3" s="9"/>
      <c r="H3" s="10"/>
      <c r="I3" s="3"/>
      <c r="J3" s="3"/>
      <c r="K3" s="3"/>
      <c r="L3" s="11"/>
      <c r="M3" s="3"/>
      <c r="N3" s="3"/>
    </row>
    <row r="4" spans="1:14" s="18" customFormat="1" ht="19.5" x14ac:dyDescent="0.25">
      <c r="A4" s="55" t="s">
        <v>1</v>
      </c>
      <c r="B4" s="300" t="str">
        <f>'Master Sheet'!L15</f>
        <v>310830/1</v>
      </c>
      <c r="C4" s="301"/>
      <c r="D4" s="301"/>
      <c r="E4" s="301"/>
      <c r="F4" s="13"/>
      <c r="G4" s="14"/>
      <c r="H4" s="15"/>
      <c r="I4" s="16"/>
      <c r="J4" s="16"/>
      <c r="K4" s="16"/>
      <c r="L4" s="17"/>
      <c r="M4" s="16"/>
      <c r="N4" s="16"/>
    </row>
    <row r="5" spans="1:14" s="12" customFormat="1" ht="19.5" x14ac:dyDescent="0.25">
      <c r="A5" s="54" t="s">
        <v>90</v>
      </c>
      <c r="B5" s="302"/>
      <c r="C5" s="301"/>
      <c r="D5" s="301"/>
      <c r="E5" s="301"/>
      <c r="F5" s="8"/>
      <c r="G5" s="9"/>
      <c r="H5" s="10"/>
      <c r="I5" s="3"/>
      <c r="J5" s="3"/>
      <c r="K5" s="3"/>
      <c r="L5" s="11"/>
      <c r="M5" s="3"/>
      <c r="N5" s="3"/>
    </row>
    <row r="6" spans="1:14" x14ac:dyDescent="0.2">
      <c r="A6" s="19"/>
      <c r="B6" s="20"/>
      <c r="C6" s="21"/>
      <c r="H6" s="22"/>
      <c r="I6" s="3"/>
      <c r="J6" s="3"/>
      <c r="K6" s="3"/>
      <c r="L6" s="11"/>
      <c r="M6" s="3"/>
      <c r="N6" s="3"/>
    </row>
    <row r="7" spans="1:14" ht="15.75" x14ac:dyDescent="0.25">
      <c r="A7" s="297" t="s">
        <v>64</v>
      </c>
      <c r="B7" s="298"/>
      <c r="C7" s="298"/>
      <c r="D7" s="298"/>
      <c r="E7" s="299"/>
      <c r="H7" s="22"/>
      <c r="I7" s="3"/>
      <c r="J7" s="3"/>
      <c r="K7" s="3"/>
      <c r="L7" s="11"/>
      <c r="M7" s="3"/>
      <c r="N7" s="3"/>
    </row>
    <row r="8" spans="1:14" s="3" customFormat="1" x14ac:dyDescent="0.2">
      <c r="A8" s="82" t="s">
        <v>63</v>
      </c>
      <c r="B8" s="82" t="s">
        <v>53</v>
      </c>
      <c r="C8" s="83" t="s">
        <v>54</v>
      </c>
      <c r="D8" s="84" t="s">
        <v>55</v>
      </c>
      <c r="E8" s="85" t="s">
        <v>56</v>
      </c>
      <c r="F8" s="11"/>
      <c r="G8" s="6"/>
      <c r="H8" s="22"/>
      <c r="L8" s="11"/>
    </row>
    <row r="9" spans="1:14" s="3" customFormat="1" x14ac:dyDescent="0.2">
      <c r="A9" s="86" t="s">
        <v>52</v>
      </c>
      <c r="B9" s="87"/>
      <c r="C9" s="88"/>
      <c r="D9" s="89"/>
      <c r="E9" s="90">
        <f>B9+C9+D9</f>
        <v>0</v>
      </c>
      <c r="F9" s="11"/>
      <c r="G9" s="6"/>
      <c r="H9" s="22"/>
      <c r="L9" s="11"/>
    </row>
    <row r="10" spans="1:14" s="3" customFormat="1" x14ac:dyDescent="0.2">
      <c r="A10" s="86" t="s">
        <v>102</v>
      </c>
      <c r="B10" s="87"/>
      <c r="C10" s="88"/>
      <c r="D10" s="91"/>
      <c r="E10" s="90">
        <f t="shared" ref="E10:E18" si="0">B10+C10+D10</f>
        <v>0</v>
      </c>
      <c r="F10" s="11"/>
      <c r="G10" s="6"/>
      <c r="H10" s="22"/>
      <c r="L10" s="11"/>
    </row>
    <row r="11" spans="1:14" s="3" customFormat="1" x14ac:dyDescent="0.2">
      <c r="A11" s="86" t="s">
        <v>57</v>
      </c>
      <c r="B11" s="87"/>
      <c r="C11" s="88"/>
      <c r="D11" s="89"/>
      <c r="E11" s="90">
        <f t="shared" si="0"/>
        <v>0</v>
      </c>
      <c r="F11" s="11"/>
      <c r="G11" s="6"/>
      <c r="H11" s="22"/>
      <c r="L11" s="11"/>
    </row>
    <row r="12" spans="1:14" s="3" customFormat="1" x14ac:dyDescent="0.2">
      <c r="A12" s="86" t="s">
        <v>58</v>
      </c>
      <c r="B12" s="87"/>
      <c r="C12" s="88"/>
      <c r="D12" s="89"/>
      <c r="E12" s="90">
        <f t="shared" si="0"/>
        <v>0</v>
      </c>
      <c r="F12" s="11"/>
      <c r="G12" s="6"/>
      <c r="H12" s="22"/>
      <c r="L12" s="11"/>
    </row>
    <row r="13" spans="1:14" s="3" customFormat="1" x14ac:dyDescent="0.2">
      <c r="A13" s="86" t="s">
        <v>61</v>
      </c>
      <c r="B13" s="87"/>
      <c r="C13" s="88"/>
      <c r="D13" s="89"/>
      <c r="E13" s="90">
        <f t="shared" si="0"/>
        <v>0</v>
      </c>
      <c r="F13" s="11"/>
      <c r="G13" s="6"/>
      <c r="H13" s="22"/>
      <c r="L13" s="11"/>
    </row>
    <row r="14" spans="1:14" s="3" customFormat="1" x14ac:dyDescent="0.2">
      <c r="A14" s="86" t="s">
        <v>59</v>
      </c>
      <c r="B14" s="87"/>
      <c r="C14" s="88"/>
      <c r="D14" s="89"/>
      <c r="E14" s="90">
        <f t="shared" si="0"/>
        <v>0</v>
      </c>
      <c r="F14" s="11"/>
      <c r="G14" s="6"/>
      <c r="H14" s="22"/>
      <c r="L14" s="11"/>
    </row>
    <row r="15" spans="1:14" s="3" customFormat="1" x14ac:dyDescent="0.2">
      <c r="A15" s="86" t="s">
        <v>60</v>
      </c>
      <c r="B15" s="87"/>
      <c r="C15" s="88"/>
      <c r="D15" s="89"/>
      <c r="E15" s="90">
        <f t="shared" si="0"/>
        <v>0</v>
      </c>
      <c r="F15" s="11"/>
      <c r="G15" s="6"/>
      <c r="H15" s="22"/>
      <c r="L15" s="11"/>
    </row>
    <row r="16" spans="1:14" s="3" customFormat="1" x14ac:dyDescent="0.2">
      <c r="A16" s="92" t="s">
        <v>72</v>
      </c>
      <c r="B16" s="87"/>
      <c r="C16" s="88"/>
      <c r="D16" s="89"/>
      <c r="E16" s="90">
        <f t="shared" si="0"/>
        <v>0</v>
      </c>
      <c r="F16" s="11"/>
      <c r="G16" s="6"/>
      <c r="H16" s="22"/>
      <c r="L16" s="11"/>
    </row>
    <row r="17" spans="1:14" s="3" customFormat="1" x14ac:dyDescent="0.2">
      <c r="A17" s="49"/>
      <c r="B17" s="75"/>
      <c r="C17" s="76"/>
      <c r="D17" s="77"/>
      <c r="E17" s="48">
        <f t="shared" si="0"/>
        <v>0</v>
      </c>
      <c r="F17" s="11"/>
      <c r="G17" s="6"/>
      <c r="H17" s="22"/>
      <c r="L17" s="11"/>
    </row>
    <row r="18" spans="1:14" s="3" customFormat="1" x14ac:dyDescent="0.2">
      <c r="A18" s="93" t="s">
        <v>117</v>
      </c>
      <c r="B18" s="94"/>
      <c r="C18" s="95"/>
      <c r="D18" s="96"/>
      <c r="E18" s="97">
        <f t="shared" si="0"/>
        <v>0</v>
      </c>
      <c r="F18" s="11"/>
      <c r="G18" s="6"/>
      <c r="H18" s="22"/>
      <c r="L18" s="11"/>
    </row>
    <row r="19" spans="1:14" s="3" customFormat="1" x14ac:dyDescent="0.2">
      <c r="A19" s="44"/>
      <c r="B19" s="45"/>
      <c r="C19" s="46"/>
      <c r="D19" s="47"/>
      <c r="E19" s="48"/>
      <c r="F19" s="11"/>
      <c r="G19" s="6"/>
      <c r="H19" s="22"/>
      <c r="L19" s="11"/>
    </row>
    <row r="20" spans="1:14" s="3" customFormat="1" x14ac:dyDescent="0.2">
      <c r="A20" s="50" t="s">
        <v>62</v>
      </c>
      <c r="B20" s="51"/>
      <c r="C20" s="52"/>
      <c r="D20" s="53"/>
      <c r="E20" s="69">
        <f>SUM(E9:E19)</f>
        <v>0</v>
      </c>
      <c r="F20" s="11"/>
      <c r="G20" s="6"/>
      <c r="H20" s="22"/>
      <c r="L20" s="11"/>
    </row>
    <row r="21" spans="1:14" s="3" customFormat="1" ht="16.5" customHeight="1" x14ac:dyDescent="0.2">
      <c r="A21" s="193" t="s">
        <v>71</v>
      </c>
      <c r="B21" s="194"/>
      <c r="C21" s="195"/>
      <c r="D21" s="196"/>
      <c r="E21" s="197">
        <f>C58+C78</f>
        <v>0</v>
      </c>
      <c r="F21" s="11"/>
      <c r="G21" s="6"/>
      <c r="H21" s="22"/>
      <c r="L21" s="11"/>
    </row>
    <row r="22" spans="1:14" s="27" customFormat="1" ht="16.5" customHeight="1" x14ac:dyDescent="0.3">
      <c r="A22" s="198" t="s">
        <v>38</v>
      </c>
      <c r="B22" s="199"/>
      <c r="C22" s="200"/>
      <c r="D22" s="199"/>
      <c r="E22" s="201">
        <f>E20-E21</f>
        <v>0</v>
      </c>
      <c r="F22" s="23"/>
      <c r="G22" s="23"/>
      <c r="H22" s="23"/>
      <c r="I22" s="25"/>
      <c r="J22" s="25"/>
      <c r="K22" s="25"/>
      <c r="L22" s="26"/>
      <c r="M22" s="25"/>
      <c r="N22" s="25"/>
    </row>
    <row r="23" spans="1:14" s="27" customFormat="1" ht="16.5" customHeight="1" x14ac:dyDescent="0.3">
      <c r="A23" s="23"/>
      <c r="B23" s="23"/>
      <c r="C23" s="24"/>
      <c r="D23" s="23"/>
      <c r="E23" s="23"/>
      <c r="F23" s="23"/>
      <c r="G23" s="23"/>
      <c r="H23" s="23"/>
      <c r="I23" s="25"/>
      <c r="J23" s="25"/>
      <c r="K23" s="25"/>
      <c r="L23" s="26"/>
      <c r="M23" s="25"/>
      <c r="N23" s="25"/>
    </row>
    <row r="24" spans="1:14" s="27" customFormat="1" ht="16.5" customHeight="1" x14ac:dyDescent="0.3">
      <c r="A24" s="23"/>
      <c r="B24" s="23"/>
      <c r="C24" s="24"/>
      <c r="D24" s="23"/>
      <c r="E24" s="23"/>
      <c r="F24" s="23"/>
      <c r="G24" s="23"/>
      <c r="H24" s="23"/>
      <c r="I24" s="25"/>
      <c r="J24" s="25"/>
      <c r="K24" s="25"/>
      <c r="L24" s="26"/>
      <c r="M24" s="25"/>
      <c r="N24" s="25"/>
    </row>
    <row r="25" spans="1:14" x14ac:dyDescent="0.2">
      <c r="A25" s="31"/>
      <c r="B25" s="32"/>
      <c r="C25" s="33"/>
      <c r="D25" s="34"/>
      <c r="E25" s="35"/>
      <c r="F25" s="34"/>
      <c r="G25" s="36"/>
      <c r="H25" s="37"/>
      <c r="I25" s="3"/>
      <c r="J25" s="3"/>
      <c r="K25" s="3"/>
      <c r="L25" s="11"/>
      <c r="M25" s="3"/>
      <c r="N25" s="3"/>
    </row>
    <row r="26" spans="1:14" ht="22.5" x14ac:dyDescent="0.3">
      <c r="A26" s="294" t="s">
        <v>9</v>
      </c>
      <c r="B26" s="294"/>
      <c r="C26" s="294"/>
      <c r="D26" s="294"/>
      <c r="E26" s="294"/>
      <c r="F26" s="294"/>
      <c r="G26" s="294"/>
      <c r="H26" s="294"/>
      <c r="I26" s="70"/>
      <c r="J26" s="3"/>
      <c r="K26" s="3"/>
      <c r="L26" s="11"/>
      <c r="M26" s="3"/>
      <c r="N26" s="3"/>
    </row>
    <row r="27" spans="1:14" s="64" customFormat="1" ht="30" customHeight="1" x14ac:dyDescent="0.25">
      <c r="A27" s="202" t="s">
        <v>2</v>
      </c>
      <c r="B27" s="203" t="s">
        <v>3</v>
      </c>
      <c r="C27" s="204" t="s">
        <v>4</v>
      </c>
      <c r="D27" s="205" t="s">
        <v>5</v>
      </c>
      <c r="E27" s="206" t="s">
        <v>6</v>
      </c>
      <c r="F27" s="205" t="s">
        <v>7</v>
      </c>
      <c r="G27" s="205" t="s">
        <v>70</v>
      </c>
      <c r="H27" s="205" t="s">
        <v>8</v>
      </c>
      <c r="I27" s="205" t="s">
        <v>75</v>
      </c>
      <c r="J27" s="28"/>
      <c r="K27" s="28"/>
      <c r="L27" s="29"/>
      <c r="M27" s="28"/>
      <c r="N27" s="28"/>
    </row>
    <row r="28" spans="1:14" x14ac:dyDescent="0.2">
      <c r="A28" s="37"/>
      <c r="B28" s="32"/>
      <c r="C28" s="33"/>
      <c r="D28" s="34"/>
      <c r="E28" s="35"/>
      <c r="F28" s="34"/>
      <c r="G28" s="36"/>
      <c r="H28" s="37"/>
      <c r="I28" s="74"/>
      <c r="J28" s="3"/>
      <c r="K28" s="3"/>
      <c r="L28" s="11"/>
      <c r="M28" s="3"/>
      <c r="N28" s="3"/>
    </row>
    <row r="29" spans="1:14" s="3" customFormat="1" x14ac:dyDescent="0.2">
      <c r="A29" s="98">
        <v>1</v>
      </c>
      <c r="B29" s="92" t="s">
        <v>10</v>
      </c>
      <c r="C29" s="99"/>
      <c r="D29" s="99"/>
      <c r="E29" s="100">
        <v>0</v>
      </c>
      <c r="F29" s="101">
        <f>D29+E29</f>
        <v>0</v>
      </c>
      <c r="G29" s="102">
        <f>F29-C29</f>
        <v>0</v>
      </c>
      <c r="H29" s="103" t="e">
        <f>F29/C29</f>
        <v>#DIV/0!</v>
      </c>
      <c r="I29" s="104"/>
      <c r="L29" s="11"/>
    </row>
    <row r="30" spans="1:14" s="3" customFormat="1" x14ac:dyDescent="0.2">
      <c r="A30" s="98">
        <v>2</v>
      </c>
      <c r="B30" s="92" t="s">
        <v>11</v>
      </c>
      <c r="C30" s="99"/>
      <c r="D30" s="99"/>
      <c r="E30" s="100">
        <v>0</v>
      </c>
      <c r="F30" s="101">
        <f t="shared" ref="F30:F56" si="1">D30+E30</f>
        <v>0</v>
      </c>
      <c r="G30" s="102">
        <f>F30-C30</f>
        <v>0</v>
      </c>
      <c r="H30" s="103" t="e">
        <f>F30/C30</f>
        <v>#DIV/0!</v>
      </c>
      <c r="I30" s="104"/>
      <c r="L30" s="11"/>
    </row>
    <row r="31" spans="1:14" s="3" customFormat="1" x14ac:dyDescent="0.2">
      <c r="A31" s="98">
        <v>3</v>
      </c>
      <c r="B31" s="92" t="s">
        <v>12</v>
      </c>
      <c r="C31" s="99"/>
      <c r="D31" s="99"/>
      <c r="E31" s="100">
        <v>0</v>
      </c>
      <c r="F31" s="101">
        <f t="shared" si="1"/>
        <v>0</v>
      </c>
      <c r="G31" s="102">
        <f t="shared" ref="G31:G58" si="2">F31-C31</f>
        <v>0</v>
      </c>
      <c r="H31" s="103" t="e">
        <f t="shared" ref="H31:H53" si="3">F31/C31</f>
        <v>#DIV/0!</v>
      </c>
      <c r="I31" s="104"/>
      <c r="L31" s="11"/>
    </row>
    <row r="32" spans="1:14" s="3" customFormat="1" x14ac:dyDescent="0.2">
      <c r="A32" s="98">
        <v>4</v>
      </c>
      <c r="B32" s="92" t="s">
        <v>13</v>
      </c>
      <c r="C32" s="99"/>
      <c r="D32" s="99"/>
      <c r="E32" s="100">
        <v>0</v>
      </c>
      <c r="F32" s="101">
        <f t="shared" si="1"/>
        <v>0</v>
      </c>
      <c r="G32" s="102">
        <f t="shared" si="2"/>
        <v>0</v>
      </c>
      <c r="H32" s="103" t="e">
        <f t="shared" si="3"/>
        <v>#DIV/0!</v>
      </c>
      <c r="I32" s="104"/>
      <c r="L32" s="11"/>
    </row>
    <row r="33" spans="1:12" s="3" customFormat="1" x14ac:dyDescent="0.2">
      <c r="A33" s="98">
        <v>5</v>
      </c>
      <c r="B33" s="92" t="s">
        <v>14</v>
      </c>
      <c r="C33" s="99"/>
      <c r="D33" s="99"/>
      <c r="E33" s="100">
        <v>0</v>
      </c>
      <c r="F33" s="101">
        <f t="shared" si="1"/>
        <v>0</v>
      </c>
      <c r="G33" s="102">
        <f t="shared" si="2"/>
        <v>0</v>
      </c>
      <c r="H33" s="103" t="e">
        <f t="shared" si="3"/>
        <v>#DIV/0!</v>
      </c>
      <c r="I33" s="104"/>
      <c r="L33" s="11"/>
    </row>
    <row r="34" spans="1:12" s="3" customFormat="1" x14ac:dyDescent="0.2">
      <c r="A34" s="98">
        <v>6</v>
      </c>
      <c r="B34" s="92" t="s">
        <v>15</v>
      </c>
      <c r="C34" s="99"/>
      <c r="D34" s="99"/>
      <c r="E34" s="100">
        <v>0</v>
      </c>
      <c r="F34" s="101">
        <f t="shared" si="1"/>
        <v>0</v>
      </c>
      <c r="G34" s="102">
        <f>F34-C34</f>
        <v>0</v>
      </c>
      <c r="H34" s="103" t="e">
        <f>F34/C34</f>
        <v>#DIV/0!</v>
      </c>
      <c r="I34" s="104"/>
      <c r="L34" s="11"/>
    </row>
    <row r="35" spans="1:12" s="3" customFormat="1" x14ac:dyDescent="0.2">
      <c r="A35" s="98">
        <v>7</v>
      </c>
      <c r="B35" s="92" t="s">
        <v>16</v>
      </c>
      <c r="C35" s="99"/>
      <c r="D35" s="99"/>
      <c r="E35" s="100">
        <v>0</v>
      </c>
      <c r="F35" s="101">
        <f t="shared" si="1"/>
        <v>0</v>
      </c>
      <c r="G35" s="102">
        <f t="shared" si="2"/>
        <v>0</v>
      </c>
      <c r="H35" s="103" t="e">
        <f t="shared" si="3"/>
        <v>#DIV/0!</v>
      </c>
      <c r="I35" s="104"/>
      <c r="L35" s="11"/>
    </row>
    <row r="36" spans="1:12" s="3" customFormat="1" x14ac:dyDescent="0.2">
      <c r="A36" s="98">
        <v>8</v>
      </c>
      <c r="B36" s="92" t="s">
        <v>17</v>
      </c>
      <c r="C36" s="99"/>
      <c r="D36" s="99"/>
      <c r="E36" s="100">
        <v>0</v>
      </c>
      <c r="F36" s="101">
        <f t="shared" si="1"/>
        <v>0</v>
      </c>
      <c r="G36" s="102">
        <f>F36-C36</f>
        <v>0</v>
      </c>
      <c r="H36" s="103" t="e">
        <f t="shared" si="3"/>
        <v>#DIV/0!</v>
      </c>
      <c r="I36" s="104"/>
      <c r="L36" s="11"/>
    </row>
    <row r="37" spans="1:12" s="3" customFormat="1" x14ac:dyDescent="0.2">
      <c r="A37" s="98">
        <v>9</v>
      </c>
      <c r="B37" s="92" t="s">
        <v>18</v>
      </c>
      <c r="C37" s="99"/>
      <c r="D37" s="99"/>
      <c r="E37" s="100">
        <v>0</v>
      </c>
      <c r="F37" s="101">
        <f t="shared" si="1"/>
        <v>0</v>
      </c>
      <c r="G37" s="102">
        <f t="shared" si="2"/>
        <v>0</v>
      </c>
      <c r="H37" s="103" t="e">
        <f t="shared" si="3"/>
        <v>#DIV/0!</v>
      </c>
      <c r="I37" s="104"/>
      <c r="L37" s="11"/>
    </row>
    <row r="38" spans="1:12" s="3" customFormat="1" x14ac:dyDescent="0.2">
      <c r="A38" s="98">
        <v>10</v>
      </c>
      <c r="B38" s="92" t="s">
        <v>19</v>
      </c>
      <c r="C38" s="99"/>
      <c r="D38" s="99"/>
      <c r="E38" s="100">
        <v>0</v>
      </c>
      <c r="F38" s="101">
        <f t="shared" si="1"/>
        <v>0</v>
      </c>
      <c r="G38" s="102">
        <f t="shared" si="2"/>
        <v>0</v>
      </c>
      <c r="H38" s="103" t="e">
        <f t="shared" si="3"/>
        <v>#DIV/0!</v>
      </c>
      <c r="I38" s="104"/>
      <c r="L38" s="11"/>
    </row>
    <row r="39" spans="1:12" s="3" customFormat="1" x14ac:dyDescent="0.2">
      <c r="A39" s="98">
        <v>11</v>
      </c>
      <c r="B39" s="92" t="s">
        <v>20</v>
      </c>
      <c r="C39" s="99"/>
      <c r="D39" s="99"/>
      <c r="E39" s="100">
        <v>0</v>
      </c>
      <c r="F39" s="101">
        <f t="shared" si="1"/>
        <v>0</v>
      </c>
      <c r="G39" s="102">
        <f t="shared" si="2"/>
        <v>0</v>
      </c>
      <c r="H39" s="103" t="e">
        <f t="shared" si="3"/>
        <v>#DIV/0!</v>
      </c>
      <c r="I39" s="104"/>
      <c r="L39" s="11"/>
    </row>
    <row r="40" spans="1:12" s="3" customFormat="1" x14ac:dyDescent="0.2">
      <c r="A40" s="98">
        <v>12</v>
      </c>
      <c r="B40" s="92" t="s">
        <v>21</v>
      </c>
      <c r="C40" s="99"/>
      <c r="D40" s="99"/>
      <c r="E40" s="100">
        <v>0</v>
      </c>
      <c r="F40" s="101">
        <f t="shared" si="1"/>
        <v>0</v>
      </c>
      <c r="G40" s="102">
        <f t="shared" si="2"/>
        <v>0</v>
      </c>
      <c r="H40" s="103" t="e">
        <f t="shared" si="3"/>
        <v>#DIV/0!</v>
      </c>
      <c r="I40" s="104"/>
      <c r="L40" s="11"/>
    </row>
    <row r="41" spans="1:12" s="3" customFormat="1" x14ac:dyDescent="0.2">
      <c r="A41" s="98">
        <v>13</v>
      </c>
      <c r="B41" s="92" t="s">
        <v>22</v>
      </c>
      <c r="C41" s="99"/>
      <c r="D41" s="99"/>
      <c r="E41" s="100">
        <v>0</v>
      </c>
      <c r="F41" s="101">
        <f t="shared" si="1"/>
        <v>0</v>
      </c>
      <c r="G41" s="102">
        <f t="shared" si="2"/>
        <v>0</v>
      </c>
      <c r="H41" s="103" t="e">
        <f t="shared" si="3"/>
        <v>#DIV/0!</v>
      </c>
      <c r="I41" s="104"/>
      <c r="L41" s="11"/>
    </row>
    <row r="42" spans="1:12" s="3" customFormat="1" x14ac:dyDescent="0.2">
      <c r="A42" s="98">
        <v>14</v>
      </c>
      <c r="B42" s="92" t="s">
        <v>23</v>
      </c>
      <c r="C42" s="99"/>
      <c r="D42" s="99"/>
      <c r="E42" s="100">
        <v>0</v>
      </c>
      <c r="F42" s="101">
        <f t="shared" si="1"/>
        <v>0</v>
      </c>
      <c r="G42" s="102">
        <f t="shared" si="2"/>
        <v>0</v>
      </c>
      <c r="H42" s="103" t="e">
        <f t="shared" si="3"/>
        <v>#DIV/0!</v>
      </c>
      <c r="I42" s="104"/>
      <c r="L42" s="11"/>
    </row>
    <row r="43" spans="1:12" s="3" customFormat="1" x14ac:dyDescent="0.2">
      <c r="A43" s="98">
        <v>15</v>
      </c>
      <c r="B43" s="92" t="s">
        <v>24</v>
      </c>
      <c r="C43" s="99"/>
      <c r="D43" s="99"/>
      <c r="E43" s="100">
        <v>0</v>
      </c>
      <c r="F43" s="101">
        <f t="shared" si="1"/>
        <v>0</v>
      </c>
      <c r="G43" s="102">
        <f t="shared" si="2"/>
        <v>0</v>
      </c>
      <c r="H43" s="103" t="e">
        <f t="shared" si="3"/>
        <v>#DIV/0!</v>
      </c>
      <c r="I43" s="104"/>
      <c r="L43" s="11"/>
    </row>
    <row r="44" spans="1:12" s="3" customFormat="1" x14ac:dyDescent="0.2">
      <c r="A44" s="98">
        <v>16</v>
      </c>
      <c r="B44" s="92" t="s">
        <v>25</v>
      </c>
      <c r="C44" s="99"/>
      <c r="D44" s="99"/>
      <c r="E44" s="100">
        <v>0</v>
      </c>
      <c r="F44" s="101">
        <f t="shared" si="1"/>
        <v>0</v>
      </c>
      <c r="G44" s="102">
        <f t="shared" si="2"/>
        <v>0</v>
      </c>
      <c r="H44" s="103" t="e">
        <f t="shared" si="3"/>
        <v>#DIV/0!</v>
      </c>
      <c r="I44" s="104"/>
      <c r="L44" s="11"/>
    </row>
    <row r="45" spans="1:12" s="3" customFormat="1" x14ac:dyDescent="0.2">
      <c r="A45" s="98">
        <v>17</v>
      </c>
      <c r="B45" s="92" t="s">
        <v>26</v>
      </c>
      <c r="C45" s="99"/>
      <c r="D45" s="99"/>
      <c r="E45" s="100">
        <v>0</v>
      </c>
      <c r="F45" s="101">
        <f t="shared" si="1"/>
        <v>0</v>
      </c>
      <c r="G45" s="102">
        <f t="shared" si="2"/>
        <v>0</v>
      </c>
      <c r="H45" s="103" t="e">
        <f t="shared" si="3"/>
        <v>#DIV/0!</v>
      </c>
      <c r="I45" s="104"/>
      <c r="L45" s="11"/>
    </row>
    <row r="46" spans="1:12" s="3" customFormat="1" x14ac:dyDescent="0.2">
      <c r="A46" s="98">
        <v>18</v>
      </c>
      <c r="B46" s="92" t="s">
        <v>27</v>
      </c>
      <c r="C46" s="99"/>
      <c r="D46" s="99"/>
      <c r="E46" s="100">
        <v>0</v>
      </c>
      <c r="F46" s="101">
        <f t="shared" si="1"/>
        <v>0</v>
      </c>
      <c r="G46" s="102">
        <f t="shared" si="2"/>
        <v>0</v>
      </c>
      <c r="H46" s="103" t="e">
        <f t="shared" si="3"/>
        <v>#DIV/0!</v>
      </c>
      <c r="I46" s="104"/>
      <c r="L46" s="11"/>
    </row>
    <row r="47" spans="1:12" s="3" customFormat="1" x14ac:dyDescent="0.2">
      <c r="A47" s="98">
        <v>19</v>
      </c>
      <c r="B47" s="92" t="s">
        <v>28</v>
      </c>
      <c r="C47" s="99"/>
      <c r="D47" s="99"/>
      <c r="E47" s="100">
        <v>0</v>
      </c>
      <c r="F47" s="101">
        <f t="shared" si="1"/>
        <v>0</v>
      </c>
      <c r="G47" s="102">
        <f t="shared" si="2"/>
        <v>0</v>
      </c>
      <c r="H47" s="103" t="e">
        <f t="shared" si="3"/>
        <v>#DIV/0!</v>
      </c>
      <c r="I47" s="104"/>
      <c r="L47" s="11"/>
    </row>
    <row r="48" spans="1:12" s="3" customFormat="1" x14ac:dyDescent="0.2">
      <c r="A48" s="98">
        <v>20</v>
      </c>
      <c r="B48" s="92" t="s">
        <v>29</v>
      </c>
      <c r="C48" s="99"/>
      <c r="D48" s="99"/>
      <c r="E48" s="100">
        <v>0</v>
      </c>
      <c r="F48" s="101">
        <f t="shared" si="1"/>
        <v>0</v>
      </c>
      <c r="G48" s="102">
        <f t="shared" si="2"/>
        <v>0</v>
      </c>
      <c r="H48" s="103" t="e">
        <f t="shared" si="3"/>
        <v>#DIV/0!</v>
      </c>
      <c r="I48" s="104"/>
      <c r="L48" s="11"/>
    </row>
    <row r="49" spans="1:14" s="3" customFormat="1" x14ac:dyDescent="0.2">
      <c r="A49" s="98">
        <v>22</v>
      </c>
      <c r="B49" s="92" t="s">
        <v>30</v>
      </c>
      <c r="C49" s="99"/>
      <c r="D49" s="99"/>
      <c r="E49" s="100">
        <v>0</v>
      </c>
      <c r="F49" s="101">
        <f t="shared" si="1"/>
        <v>0</v>
      </c>
      <c r="G49" s="102">
        <f t="shared" si="2"/>
        <v>0</v>
      </c>
      <c r="H49" s="103" t="e">
        <f t="shared" si="3"/>
        <v>#DIV/0!</v>
      </c>
      <c r="I49" s="104"/>
      <c r="L49" s="11"/>
    </row>
    <row r="50" spans="1:14" s="3" customFormat="1" x14ac:dyDescent="0.2">
      <c r="A50" s="98">
        <v>23</v>
      </c>
      <c r="B50" s="92" t="s">
        <v>31</v>
      </c>
      <c r="C50" s="99"/>
      <c r="D50" s="99"/>
      <c r="E50" s="100">
        <v>0</v>
      </c>
      <c r="F50" s="101">
        <f t="shared" si="1"/>
        <v>0</v>
      </c>
      <c r="G50" s="102">
        <f t="shared" si="2"/>
        <v>0</v>
      </c>
      <c r="H50" s="103" t="e">
        <f t="shared" si="3"/>
        <v>#DIV/0!</v>
      </c>
      <c r="I50" s="104"/>
      <c r="L50" s="11"/>
    </row>
    <row r="51" spans="1:14" s="3" customFormat="1" x14ac:dyDescent="0.2">
      <c r="A51" s="98">
        <v>24</v>
      </c>
      <c r="B51" s="92" t="s">
        <v>32</v>
      </c>
      <c r="C51" s="99"/>
      <c r="D51" s="99"/>
      <c r="E51" s="100">
        <v>0</v>
      </c>
      <c r="F51" s="101">
        <f t="shared" si="1"/>
        <v>0</v>
      </c>
      <c r="G51" s="102">
        <f t="shared" si="2"/>
        <v>0</v>
      </c>
      <c r="H51" s="103" t="e">
        <f t="shared" si="3"/>
        <v>#DIV/0!</v>
      </c>
      <c r="I51" s="104"/>
      <c r="L51" s="11"/>
    </row>
    <row r="52" spans="1:14" s="3" customFormat="1" x14ac:dyDescent="0.2">
      <c r="A52" s="98">
        <v>25</v>
      </c>
      <c r="B52" s="92" t="s">
        <v>33</v>
      </c>
      <c r="C52" s="99"/>
      <c r="D52" s="99"/>
      <c r="E52" s="100">
        <v>0</v>
      </c>
      <c r="F52" s="101">
        <f t="shared" si="1"/>
        <v>0</v>
      </c>
      <c r="G52" s="102">
        <f t="shared" si="2"/>
        <v>0</v>
      </c>
      <c r="H52" s="103" t="e">
        <f t="shared" si="3"/>
        <v>#DIV/0!</v>
      </c>
      <c r="I52" s="104"/>
      <c r="L52" s="11"/>
    </row>
    <row r="53" spans="1:14" s="3" customFormat="1" x14ac:dyDescent="0.2">
      <c r="A53" s="98">
        <v>26</v>
      </c>
      <c r="B53" s="92" t="s">
        <v>34</v>
      </c>
      <c r="C53" s="99"/>
      <c r="D53" s="99"/>
      <c r="E53" s="100">
        <v>0</v>
      </c>
      <c r="F53" s="101">
        <f t="shared" si="1"/>
        <v>0</v>
      </c>
      <c r="G53" s="102">
        <f t="shared" si="2"/>
        <v>0</v>
      </c>
      <c r="H53" s="103" t="e">
        <f t="shared" si="3"/>
        <v>#DIV/0!</v>
      </c>
      <c r="I53" s="104"/>
      <c r="L53" s="11"/>
    </row>
    <row r="54" spans="1:14" s="3" customFormat="1" x14ac:dyDescent="0.2">
      <c r="A54" s="98">
        <v>27</v>
      </c>
      <c r="B54" s="92" t="s">
        <v>35</v>
      </c>
      <c r="C54" s="105"/>
      <c r="D54" s="105"/>
      <c r="E54" s="100">
        <v>0</v>
      </c>
      <c r="F54" s="101">
        <f t="shared" si="1"/>
        <v>0</v>
      </c>
      <c r="G54" s="102">
        <f>F54-C54</f>
        <v>0</v>
      </c>
      <c r="H54" s="103" t="e">
        <f>F54/C54</f>
        <v>#DIV/0!</v>
      </c>
      <c r="I54" s="104"/>
      <c r="L54" s="11"/>
    </row>
    <row r="55" spans="1:14" s="3" customFormat="1" x14ac:dyDescent="0.2">
      <c r="A55" s="98" t="s">
        <v>113</v>
      </c>
      <c r="B55" s="92" t="s">
        <v>36</v>
      </c>
      <c r="C55" s="105"/>
      <c r="D55" s="105"/>
      <c r="E55" s="100">
        <v>0</v>
      </c>
      <c r="F55" s="101">
        <f t="shared" si="1"/>
        <v>0</v>
      </c>
      <c r="G55" s="102">
        <f>F55-C55</f>
        <v>0</v>
      </c>
      <c r="H55" s="103" t="e">
        <f>F55/C55</f>
        <v>#DIV/0!</v>
      </c>
      <c r="I55" s="104"/>
      <c r="L55" s="11"/>
    </row>
    <row r="56" spans="1:14" s="3" customFormat="1" x14ac:dyDescent="0.2">
      <c r="A56" s="220" t="s">
        <v>114</v>
      </c>
      <c r="B56" s="221" t="s">
        <v>115</v>
      </c>
      <c r="C56" s="222"/>
      <c r="D56" s="222"/>
      <c r="E56" s="100">
        <v>0</v>
      </c>
      <c r="F56" s="223">
        <f t="shared" si="1"/>
        <v>0</v>
      </c>
      <c r="G56" s="224">
        <f>F56-C56</f>
        <v>0</v>
      </c>
      <c r="H56" s="225" t="e">
        <f>F56/C56</f>
        <v>#DIV/0!</v>
      </c>
      <c r="I56" s="226"/>
      <c r="L56" s="11"/>
    </row>
    <row r="57" spans="1:14" x14ac:dyDescent="0.2">
      <c r="A57" s="37"/>
      <c r="B57" s="32"/>
      <c r="C57" s="33"/>
      <c r="D57" s="38"/>
      <c r="E57" s="39"/>
      <c r="F57" s="34"/>
      <c r="G57" s="36"/>
      <c r="H57" s="40"/>
      <c r="I57" s="74"/>
      <c r="J57" s="3"/>
      <c r="K57" s="3"/>
      <c r="L57" s="11"/>
      <c r="M57" s="3"/>
      <c r="N57" s="3"/>
    </row>
    <row r="58" spans="1:14" s="41" customFormat="1" x14ac:dyDescent="0.2">
      <c r="A58" s="295" t="s">
        <v>37</v>
      </c>
      <c r="B58" s="295"/>
      <c r="C58" s="122">
        <f>SUM(C28:C57)</f>
        <v>0</v>
      </c>
      <c r="D58" s="119">
        <f>SUM(D28:D57)</f>
        <v>0</v>
      </c>
      <c r="E58" s="123">
        <f>SUM(E28:E57)</f>
        <v>0</v>
      </c>
      <c r="F58" s="119">
        <f>SUM(F28:F57)</f>
        <v>0</v>
      </c>
      <c r="G58" s="119">
        <f t="shared" si="2"/>
        <v>0</v>
      </c>
      <c r="H58" s="120" t="e">
        <f>F58/C58</f>
        <v>#DIV/0!</v>
      </c>
      <c r="I58" s="124"/>
      <c r="J58" s="3"/>
      <c r="K58" s="3"/>
      <c r="L58" s="11"/>
      <c r="M58" s="3"/>
      <c r="N58" s="3"/>
    </row>
    <row r="59" spans="1:14" x14ac:dyDescent="0.2">
      <c r="A59" s="37"/>
      <c r="B59" s="32"/>
      <c r="C59" s="33"/>
      <c r="D59" s="38"/>
      <c r="E59" s="39"/>
      <c r="F59" s="34"/>
      <c r="G59" s="36"/>
      <c r="H59" s="40"/>
      <c r="I59" s="74"/>
      <c r="J59" s="3"/>
      <c r="K59" s="3"/>
      <c r="L59" s="11"/>
      <c r="M59" s="3"/>
      <c r="N59" s="3"/>
    </row>
    <row r="60" spans="1:14" x14ac:dyDescent="0.2">
      <c r="A60" s="31"/>
      <c r="B60" s="32"/>
      <c r="C60" s="33"/>
      <c r="D60" s="34"/>
      <c r="E60" s="35"/>
      <c r="F60" s="34"/>
      <c r="G60" s="36"/>
      <c r="H60" s="40"/>
      <c r="I60" s="73"/>
    </row>
    <row r="61" spans="1:14" ht="22.5" x14ac:dyDescent="0.3">
      <c r="A61" s="294" t="s">
        <v>65</v>
      </c>
      <c r="B61" s="294"/>
      <c r="C61" s="294"/>
      <c r="D61" s="294"/>
      <c r="E61" s="294"/>
      <c r="F61" s="294"/>
      <c r="G61" s="294"/>
      <c r="H61" s="294"/>
      <c r="I61" s="71"/>
    </row>
    <row r="62" spans="1:14" s="64" customFormat="1" ht="31.5" customHeight="1" x14ac:dyDescent="0.25">
      <c r="A62" s="202" t="s">
        <v>2</v>
      </c>
      <c r="B62" s="203" t="s">
        <v>3</v>
      </c>
      <c r="C62" s="204" t="s">
        <v>4</v>
      </c>
      <c r="D62" s="205" t="s">
        <v>67</v>
      </c>
      <c r="E62" s="206" t="s">
        <v>68</v>
      </c>
      <c r="F62" s="205" t="s">
        <v>7</v>
      </c>
      <c r="G62" s="205" t="s">
        <v>69</v>
      </c>
      <c r="H62" s="205" t="s">
        <v>8</v>
      </c>
      <c r="I62" s="205" t="s">
        <v>75</v>
      </c>
      <c r="J62" s="28"/>
      <c r="K62" s="28"/>
      <c r="L62" s="29"/>
      <c r="M62" s="28"/>
      <c r="N62" s="28"/>
    </row>
    <row r="63" spans="1:14" s="63" customFormat="1" ht="15.75" customHeight="1" x14ac:dyDescent="0.25">
      <c r="A63" s="56"/>
      <c r="B63" s="57"/>
      <c r="C63" s="58"/>
      <c r="D63" s="59"/>
      <c r="E63" s="60"/>
      <c r="F63" s="59"/>
      <c r="G63" s="59"/>
      <c r="H63" s="59"/>
      <c r="I63" s="78"/>
      <c r="J63" s="61"/>
      <c r="K63" s="61"/>
      <c r="L63" s="62"/>
      <c r="M63" s="61"/>
      <c r="N63" s="61"/>
    </row>
    <row r="64" spans="1:14" s="63" customFormat="1" ht="15.75" customHeight="1" x14ac:dyDescent="0.2">
      <c r="A64" s="98">
        <v>1</v>
      </c>
      <c r="B64" s="92" t="s">
        <v>39</v>
      </c>
      <c r="C64" s="107"/>
      <c r="D64" s="107"/>
      <c r="E64" s="100">
        <v>0</v>
      </c>
      <c r="F64" s="101">
        <f>D64+E64</f>
        <v>0</v>
      </c>
      <c r="G64" s="102">
        <f>F64-C64</f>
        <v>0</v>
      </c>
      <c r="H64" s="103" t="e">
        <f>F64/C64</f>
        <v>#DIV/0!</v>
      </c>
      <c r="I64" s="104"/>
      <c r="J64" s="61"/>
      <c r="K64" s="61"/>
      <c r="L64" s="62"/>
      <c r="M64" s="61"/>
      <c r="N64" s="61"/>
    </row>
    <row r="65" spans="1:12" s="3" customFormat="1" x14ac:dyDescent="0.2">
      <c r="A65" s="98">
        <v>3</v>
      </c>
      <c r="B65" s="92" t="s">
        <v>118</v>
      </c>
      <c r="C65" s="107"/>
      <c r="D65" s="107"/>
      <c r="E65" s="100">
        <v>0</v>
      </c>
      <c r="F65" s="101">
        <f>D65+E65</f>
        <v>0</v>
      </c>
      <c r="G65" s="102">
        <f>F65-C65</f>
        <v>0</v>
      </c>
      <c r="H65" s="103" t="e">
        <f>F65/C65</f>
        <v>#DIV/0!</v>
      </c>
      <c r="I65" s="104"/>
      <c r="L65" s="11"/>
    </row>
    <row r="66" spans="1:12" s="3" customFormat="1" x14ac:dyDescent="0.2">
      <c r="A66" s="98">
        <v>5</v>
      </c>
      <c r="B66" s="92" t="s">
        <v>73</v>
      </c>
      <c r="C66" s="107"/>
      <c r="D66" s="107"/>
      <c r="E66" s="100">
        <v>0</v>
      </c>
      <c r="F66" s="101">
        <f>D66+E66</f>
        <v>0</v>
      </c>
      <c r="G66" s="102">
        <f>F66-C66</f>
        <v>0</v>
      </c>
      <c r="H66" s="103" t="e">
        <f>F66/C66</f>
        <v>#DIV/0!</v>
      </c>
      <c r="I66" s="104"/>
      <c r="L66" s="11"/>
    </row>
    <row r="67" spans="1:12" s="3" customFormat="1" x14ac:dyDescent="0.2">
      <c r="A67" s="98">
        <v>6</v>
      </c>
      <c r="B67" s="92" t="s">
        <v>40</v>
      </c>
      <c r="C67" s="107"/>
      <c r="D67" s="107"/>
      <c r="E67" s="100">
        <v>0</v>
      </c>
      <c r="F67" s="101">
        <f t="shared" ref="F67:F76" si="4">D67+E67</f>
        <v>0</v>
      </c>
      <c r="G67" s="102">
        <f t="shared" ref="G67:G74" si="5">F67-C67</f>
        <v>0</v>
      </c>
      <c r="H67" s="103" t="e">
        <f>F67/C67</f>
        <v>#DIV/0!</v>
      </c>
      <c r="I67" s="104"/>
      <c r="L67" s="11"/>
    </row>
    <row r="68" spans="1:12" s="3" customFormat="1" x14ac:dyDescent="0.2">
      <c r="A68" s="98">
        <v>7</v>
      </c>
      <c r="B68" s="92" t="s">
        <v>41</v>
      </c>
      <c r="C68" s="107"/>
      <c r="D68" s="107"/>
      <c r="E68" s="100">
        <v>0</v>
      </c>
      <c r="F68" s="101">
        <f t="shared" si="4"/>
        <v>0</v>
      </c>
      <c r="G68" s="102">
        <f t="shared" si="5"/>
        <v>0</v>
      </c>
      <c r="H68" s="103" t="e">
        <f t="shared" ref="H68:H74" si="6">F68/C68</f>
        <v>#DIV/0!</v>
      </c>
      <c r="I68" s="104"/>
      <c r="L68" s="11"/>
    </row>
    <row r="69" spans="1:12" s="3" customFormat="1" x14ac:dyDescent="0.2">
      <c r="A69" s="98" t="s">
        <v>110</v>
      </c>
      <c r="B69" s="92" t="s">
        <v>112</v>
      </c>
      <c r="C69" s="107"/>
      <c r="D69" s="107"/>
      <c r="E69" s="100">
        <v>0</v>
      </c>
      <c r="F69" s="101">
        <f t="shared" si="4"/>
        <v>0</v>
      </c>
      <c r="G69" s="102">
        <f t="shared" si="5"/>
        <v>0</v>
      </c>
      <c r="H69" s="103" t="e">
        <f t="shared" si="6"/>
        <v>#DIV/0!</v>
      </c>
      <c r="I69" s="104"/>
      <c r="L69" s="11"/>
    </row>
    <row r="70" spans="1:12" s="3" customFormat="1" x14ac:dyDescent="0.2">
      <c r="A70" s="98" t="s">
        <v>111</v>
      </c>
      <c r="B70" s="92" t="s">
        <v>42</v>
      </c>
      <c r="C70" s="107"/>
      <c r="D70" s="107"/>
      <c r="E70" s="100">
        <v>0</v>
      </c>
      <c r="F70" s="101">
        <f t="shared" si="4"/>
        <v>0</v>
      </c>
      <c r="G70" s="102">
        <f t="shared" si="5"/>
        <v>0</v>
      </c>
      <c r="H70" s="103" t="e">
        <f t="shared" si="6"/>
        <v>#DIV/0!</v>
      </c>
      <c r="I70" s="104"/>
      <c r="L70" s="11"/>
    </row>
    <row r="71" spans="1:12" s="3" customFormat="1" x14ac:dyDescent="0.2">
      <c r="A71" s="98">
        <v>9</v>
      </c>
      <c r="B71" s="92" t="s">
        <v>74</v>
      </c>
      <c r="C71" s="107"/>
      <c r="D71" s="107"/>
      <c r="E71" s="100">
        <v>0</v>
      </c>
      <c r="F71" s="101">
        <f t="shared" si="4"/>
        <v>0</v>
      </c>
      <c r="G71" s="102">
        <f t="shared" si="5"/>
        <v>0</v>
      </c>
      <c r="H71" s="103" t="e">
        <f t="shared" si="6"/>
        <v>#DIV/0!</v>
      </c>
      <c r="I71" s="104"/>
      <c r="L71" s="11"/>
    </row>
    <row r="72" spans="1:12" s="3" customFormat="1" x14ac:dyDescent="0.2">
      <c r="A72" s="98">
        <v>10</v>
      </c>
      <c r="B72" s="92" t="s">
        <v>43</v>
      </c>
      <c r="C72" s="107"/>
      <c r="D72" s="101"/>
      <c r="E72" s="100">
        <v>0</v>
      </c>
      <c r="F72" s="101">
        <f t="shared" si="4"/>
        <v>0</v>
      </c>
      <c r="G72" s="102">
        <f t="shared" si="5"/>
        <v>0</v>
      </c>
      <c r="H72" s="103" t="e">
        <f t="shared" si="6"/>
        <v>#DIV/0!</v>
      </c>
      <c r="I72" s="104"/>
      <c r="L72" s="11"/>
    </row>
    <row r="73" spans="1:12" s="3" customFormat="1" x14ac:dyDescent="0.2">
      <c r="A73" s="98">
        <v>11</v>
      </c>
      <c r="B73" s="92" t="s">
        <v>44</v>
      </c>
      <c r="C73" s="107"/>
      <c r="D73" s="101"/>
      <c r="E73" s="100">
        <v>0</v>
      </c>
      <c r="F73" s="101">
        <f t="shared" si="4"/>
        <v>0</v>
      </c>
      <c r="G73" s="102">
        <f t="shared" si="5"/>
        <v>0</v>
      </c>
      <c r="H73" s="103" t="e">
        <f>F73/C73</f>
        <v>#DIV/0!</v>
      </c>
      <c r="I73" s="104"/>
      <c r="L73" s="11"/>
    </row>
    <row r="74" spans="1:12" s="3" customFormat="1" x14ac:dyDescent="0.2">
      <c r="A74" s="98">
        <v>12</v>
      </c>
      <c r="B74" s="92" t="s">
        <v>45</v>
      </c>
      <c r="C74" s="107"/>
      <c r="D74" s="101"/>
      <c r="E74" s="100">
        <v>0</v>
      </c>
      <c r="F74" s="101">
        <f t="shared" si="4"/>
        <v>0</v>
      </c>
      <c r="G74" s="102">
        <f t="shared" si="5"/>
        <v>0</v>
      </c>
      <c r="H74" s="103" t="e">
        <f t="shared" si="6"/>
        <v>#DIV/0!</v>
      </c>
      <c r="I74" s="104"/>
      <c r="L74" s="11"/>
    </row>
    <row r="75" spans="1:12" s="3" customFormat="1" x14ac:dyDescent="0.2">
      <c r="A75" s="98">
        <v>13</v>
      </c>
      <c r="B75" s="92" t="s">
        <v>46</v>
      </c>
      <c r="C75" s="106"/>
      <c r="D75" s="101"/>
      <c r="E75" s="100">
        <v>0</v>
      </c>
      <c r="F75" s="101">
        <f t="shared" si="4"/>
        <v>0</v>
      </c>
      <c r="G75" s="102">
        <f>F75-C75</f>
        <v>0</v>
      </c>
      <c r="H75" s="103" t="e">
        <f>F75/C75</f>
        <v>#DIV/0!</v>
      </c>
      <c r="I75" s="104"/>
      <c r="L75" s="11"/>
    </row>
    <row r="76" spans="1:12" s="3" customFormat="1" x14ac:dyDescent="0.2">
      <c r="A76" s="98">
        <v>18</v>
      </c>
      <c r="B76" s="92" t="s">
        <v>47</v>
      </c>
      <c r="C76" s="106"/>
      <c r="D76" s="101"/>
      <c r="E76" s="100">
        <v>0</v>
      </c>
      <c r="F76" s="101">
        <f t="shared" si="4"/>
        <v>0</v>
      </c>
      <c r="G76" s="102">
        <f>F76-C76</f>
        <v>0</v>
      </c>
      <c r="H76" s="103" t="e">
        <f>F76/C76</f>
        <v>#DIV/0!</v>
      </c>
      <c r="I76" s="104"/>
      <c r="L76" s="11"/>
    </row>
    <row r="77" spans="1:12" x14ac:dyDescent="0.2">
      <c r="A77" s="37"/>
      <c r="B77" s="32"/>
      <c r="C77" s="33"/>
      <c r="D77" s="34"/>
      <c r="E77" s="35"/>
      <c r="F77" s="34"/>
      <c r="G77" s="36"/>
      <c r="H77" s="40" t="str">
        <f>IF(ISERROR(D77/C77),"",D77/C77)</f>
        <v/>
      </c>
      <c r="I77" s="73"/>
    </row>
    <row r="78" spans="1:12" s="41" customFormat="1" x14ac:dyDescent="0.2">
      <c r="A78" s="295" t="s">
        <v>66</v>
      </c>
      <c r="B78" s="295"/>
      <c r="C78" s="122">
        <f>SUM(C63:C76)</f>
        <v>0</v>
      </c>
      <c r="D78" s="119">
        <f>SUM(D63:D76)</f>
        <v>0</v>
      </c>
      <c r="E78" s="123">
        <f>SUM(E63:E76)</f>
        <v>0</v>
      </c>
      <c r="F78" s="119">
        <f>SUM(F63:F76)</f>
        <v>0</v>
      </c>
      <c r="G78" s="119">
        <f>F78-C78</f>
        <v>0</v>
      </c>
      <c r="H78" s="120" t="e">
        <f>F78/C78</f>
        <v>#DIV/0!</v>
      </c>
      <c r="I78" s="125"/>
      <c r="L78" s="6"/>
    </row>
    <row r="79" spans="1:12" x14ac:dyDescent="0.2">
      <c r="A79" s="31"/>
      <c r="B79" s="32"/>
      <c r="C79" s="33"/>
      <c r="D79" s="34"/>
      <c r="E79" s="35"/>
      <c r="F79" s="34"/>
      <c r="G79" s="36"/>
      <c r="H79" s="40" t="str">
        <f>IF(ISERROR(D79/C79),"",D79/C79)</f>
        <v/>
      </c>
      <c r="I79" s="73"/>
    </row>
    <row r="80" spans="1:12" x14ac:dyDescent="0.2">
      <c r="A80" s="116"/>
      <c r="B80" s="143" t="s">
        <v>38</v>
      </c>
      <c r="C80" s="122">
        <f>E22</f>
        <v>0</v>
      </c>
      <c r="D80" s="117"/>
      <c r="E80" s="118"/>
      <c r="F80" s="117"/>
      <c r="G80" s="119"/>
      <c r="H80" s="120"/>
      <c r="I80" s="121"/>
    </row>
    <row r="81" spans="1:12" x14ac:dyDescent="0.2">
      <c r="A81" s="31"/>
      <c r="B81" s="32"/>
      <c r="C81" s="33"/>
      <c r="D81" s="34"/>
      <c r="E81" s="35"/>
      <c r="F81" s="34"/>
      <c r="G81" s="36"/>
      <c r="H81" s="40"/>
      <c r="I81" s="73"/>
    </row>
    <row r="82" spans="1:12" s="66" customFormat="1" ht="18" x14ac:dyDescent="0.25">
      <c r="A82" s="303" t="s">
        <v>48</v>
      </c>
      <c r="B82" s="303"/>
      <c r="C82" s="65">
        <f>C58+C78+C80</f>
        <v>0</v>
      </c>
      <c r="D82" s="65">
        <f>D58+D78</f>
        <v>0</v>
      </c>
      <c r="E82" s="65">
        <f>E58+E78</f>
        <v>0</v>
      </c>
      <c r="F82" s="65">
        <f>F58+F78</f>
        <v>0</v>
      </c>
      <c r="G82" s="142">
        <f>F82-C82</f>
        <v>0</v>
      </c>
      <c r="H82" s="68" t="e">
        <f>F82/C82</f>
        <v>#DIV/0!</v>
      </c>
      <c r="I82" s="80"/>
      <c r="L82" s="67"/>
    </row>
    <row r="83" spans="1:12" x14ac:dyDescent="0.2">
      <c r="I83" s="73"/>
    </row>
    <row r="84" spans="1:12" ht="22.5" x14ac:dyDescent="0.3">
      <c r="A84" s="294" t="s">
        <v>49</v>
      </c>
      <c r="B84" s="294"/>
      <c r="C84" s="294"/>
      <c r="D84" s="294"/>
      <c r="E84" s="294"/>
      <c r="F84" s="294"/>
      <c r="G84" s="294"/>
      <c r="H84" s="294"/>
      <c r="I84" s="81"/>
    </row>
    <row r="85" spans="1:12" x14ac:dyDescent="0.2">
      <c r="I85" s="73"/>
    </row>
    <row r="86" spans="1:12" s="30" customFormat="1" ht="36" x14ac:dyDescent="0.25">
      <c r="A86" s="307" t="s">
        <v>50</v>
      </c>
      <c r="B86" s="307"/>
      <c r="C86" s="207" t="s">
        <v>51</v>
      </c>
      <c r="D86" s="208" t="s">
        <v>5</v>
      </c>
      <c r="E86" s="209" t="s">
        <v>6</v>
      </c>
      <c r="F86" s="208" t="s">
        <v>7</v>
      </c>
      <c r="G86" s="208" t="s">
        <v>70</v>
      </c>
      <c r="H86" s="208" t="s">
        <v>8</v>
      </c>
      <c r="I86" s="210" t="s">
        <v>75</v>
      </c>
      <c r="J86" s="42"/>
      <c r="K86" s="42"/>
      <c r="L86" s="43"/>
    </row>
    <row r="87" spans="1:12" s="3" customFormat="1" x14ac:dyDescent="0.2">
      <c r="A87" s="304"/>
      <c r="B87" s="304"/>
      <c r="C87" s="108"/>
      <c r="D87" s="109"/>
      <c r="E87" s="110"/>
      <c r="F87" s="109"/>
      <c r="G87" s="111"/>
      <c r="H87" s="112"/>
      <c r="I87" s="113"/>
      <c r="L87" s="11"/>
    </row>
    <row r="88" spans="1:12" x14ac:dyDescent="0.2">
      <c r="A88" s="304" t="s">
        <v>91</v>
      </c>
      <c r="B88" s="304"/>
      <c r="C88" s="108"/>
      <c r="D88" s="109"/>
      <c r="E88" s="110">
        <v>0</v>
      </c>
      <c r="F88" s="109">
        <f>D88+E88</f>
        <v>0</v>
      </c>
      <c r="G88" s="111">
        <f>F88-C88</f>
        <v>0</v>
      </c>
      <c r="H88" s="112" t="e">
        <f>F88/C88</f>
        <v>#DIV/0!</v>
      </c>
      <c r="I88" s="140"/>
    </row>
    <row r="89" spans="1:12" x14ac:dyDescent="0.2">
      <c r="A89" s="304" t="s">
        <v>92</v>
      </c>
      <c r="B89" s="304"/>
      <c r="C89" s="108"/>
      <c r="D89" s="109"/>
      <c r="E89" s="110">
        <v>0</v>
      </c>
      <c r="F89" s="109">
        <f>D89+E89</f>
        <v>0</v>
      </c>
      <c r="G89" s="111">
        <f>F89-C89</f>
        <v>0</v>
      </c>
      <c r="H89" s="112" t="e">
        <f>F89/C89</f>
        <v>#DIV/0!</v>
      </c>
      <c r="I89" s="140"/>
    </row>
    <row r="90" spans="1:12" x14ac:dyDescent="0.2">
      <c r="A90" s="305"/>
      <c r="B90" s="305"/>
      <c r="C90" s="114"/>
      <c r="D90" s="115"/>
      <c r="E90" s="110">
        <v>0</v>
      </c>
      <c r="F90" s="109">
        <f>D90+E90</f>
        <v>0</v>
      </c>
      <c r="G90" s="111">
        <f>F90-C90</f>
        <v>0</v>
      </c>
      <c r="H90" s="112" t="e">
        <f>F90/C90</f>
        <v>#DIV/0!</v>
      </c>
      <c r="I90" s="141"/>
    </row>
    <row r="91" spans="1:12" ht="18" x14ac:dyDescent="0.25">
      <c r="A91" s="306" t="s">
        <v>93</v>
      </c>
      <c r="B91" s="306"/>
      <c r="C91" s="211">
        <f>SUM(C87:C90)</f>
        <v>0</v>
      </c>
      <c r="D91" s="211">
        <f t="shared" ref="D91:F91" si="7">SUM(D87:D90)</f>
        <v>0</v>
      </c>
      <c r="E91" s="211">
        <f t="shared" si="7"/>
        <v>0</v>
      </c>
      <c r="F91" s="211">
        <f t="shared" si="7"/>
        <v>0</v>
      </c>
      <c r="G91" s="212">
        <f>SUM(G87:G90)</f>
        <v>0</v>
      </c>
      <c r="H91" s="213" t="str">
        <f>IF(ISERROR(D91/C91),"",D91/C91)</f>
        <v/>
      </c>
      <c r="I91" s="214"/>
    </row>
    <row r="93" spans="1:12" ht="15.75" x14ac:dyDescent="0.25">
      <c r="A93" s="139" t="e">
        <f ca="1">CELL("FILENAME")</f>
        <v>#N/A</v>
      </c>
    </row>
  </sheetData>
  <mergeCells count="17">
    <mergeCell ref="A87:B87"/>
    <mergeCell ref="A88:B88"/>
    <mergeCell ref="A89:B89"/>
    <mergeCell ref="A90:B90"/>
    <mergeCell ref="A91:B91"/>
    <mergeCell ref="A1:H1"/>
    <mergeCell ref="B3:E3"/>
    <mergeCell ref="B4:E4"/>
    <mergeCell ref="B5:E5"/>
    <mergeCell ref="A7:E7"/>
    <mergeCell ref="A84:H84"/>
    <mergeCell ref="A86:B86"/>
    <mergeCell ref="A26:H26"/>
    <mergeCell ref="A58:B58"/>
    <mergeCell ref="A61:H61"/>
    <mergeCell ref="A78:B78"/>
    <mergeCell ref="A82:B82"/>
  </mergeCells>
  <conditionalFormatting sqref="G2:G6 G92:G65542">
    <cfRule type="cellIs" dxfId="71" priority="35" stopIfTrue="1" operator="lessThan">
      <formula>0</formula>
    </cfRule>
    <cfRule type="cellIs" dxfId="70" priority="36" stopIfTrue="1" operator="greaterThan">
      <formula>0</formula>
    </cfRule>
  </conditionalFormatting>
  <conditionalFormatting sqref="E29:E56">
    <cfRule type="cellIs" dxfId="69" priority="32" stopIfTrue="1" operator="equal">
      <formula>0</formula>
    </cfRule>
  </conditionalFormatting>
  <conditionalFormatting sqref="G28:G33 G85 G25 G7:G21 G35:G54 G83 G81 G65 G57:G60 G77:G79 G67:G74">
    <cfRule type="cellIs" dxfId="68" priority="33" stopIfTrue="1" operator="lessThan">
      <formula>0</formula>
    </cfRule>
    <cfRule type="cellIs" dxfId="67" priority="34" stopIfTrue="1" operator="greaterThan">
      <formula>0</formula>
    </cfRule>
  </conditionalFormatting>
  <conditionalFormatting sqref="G75">
    <cfRule type="cellIs" dxfId="66" priority="30" stopIfTrue="1" operator="lessThan">
      <formula>0</formula>
    </cfRule>
    <cfRule type="cellIs" dxfId="65" priority="31" stopIfTrue="1" operator="greaterThan">
      <formula>0</formula>
    </cfRule>
  </conditionalFormatting>
  <conditionalFormatting sqref="G55:G56">
    <cfRule type="cellIs" dxfId="64" priority="28" stopIfTrue="1" operator="lessThan">
      <formula>0</formula>
    </cfRule>
    <cfRule type="cellIs" dxfId="63" priority="29" stopIfTrue="1" operator="greaterThan">
      <formula>0</formula>
    </cfRule>
  </conditionalFormatting>
  <conditionalFormatting sqref="E39:E56">
    <cfRule type="cellIs" dxfId="62" priority="25" stopIfTrue="1" operator="equal">
      <formula>0</formula>
    </cfRule>
  </conditionalFormatting>
  <conditionalFormatting sqref="G76">
    <cfRule type="cellIs" dxfId="61" priority="26" stopIfTrue="1" operator="lessThan">
      <formula>0</formula>
    </cfRule>
    <cfRule type="cellIs" dxfId="60" priority="27" stopIfTrue="1" operator="greaterThan">
      <formula>0</formula>
    </cfRule>
  </conditionalFormatting>
  <conditionalFormatting sqref="E34">
    <cfRule type="cellIs" dxfId="59" priority="22" stopIfTrue="1" operator="equal">
      <formula>0</formula>
    </cfRule>
  </conditionalFormatting>
  <conditionalFormatting sqref="G34">
    <cfRule type="cellIs" dxfId="58" priority="23" stopIfTrue="1" operator="lessThan">
      <formula>0</formula>
    </cfRule>
    <cfRule type="cellIs" dxfId="57" priority="24" stopIfTrue="1" operator="greaterThan">
      <formula>0</formula>
    </cfRule>
  </conditionalFormatting>
  <conditionalFormatting sqref="G80">
    <cfRule type="cellIs" dxfId="56" priority="20" stopIfTrue="1" operator="lessThan">
      <formula>0</formula>
    </cfRule>
    <cfRule type="cellIs" dxfId="55" priority="21" stopIfTrue="1" operator="greaterThan">
      <formula>0</formula>
    </cfRule>
  </conditionalFormatting>
  <conditionalFormatting sqref="G82">
    <cfRule type="cellIs" dxfId="54" priority="18" stopIfTrue="1" operator="lessThan">
      <formula>0</formula>
    </cfRule>
    <cfRule type="cellIs" dxfId="53" priority="19" stopIfTrue="1" operator="greaterThan">
      <formula>0</formula>
    </cfRule>
  </conditionalFormatting>
  <conditionalFormatting sqref="E87:E88">
    <cfRule type="cellIs" dxfId="52" priority="15" stopIfTrue="1" operator="equal">
      <formula>0</formula>
    </cfRule>
  </conditionalFormatting>
  <conditionalFormatting sqref="G87:G88 G91">
    <cfRule type="cellIs" dxfId="51" priority="16" stopIfTrue="1" operator="lessThan">
      <formula>0</formula>
    </cfRule>
    <cfRule type="cellIs" dxfId="50" priority="17" stopIfTrue="1" operator="greaterThan">
      <formula>0</formula>
    </cfRule>
  </conditionalFormatting>
  <conditionalFormatting sqref="E89">
    <cfRule type="cellIs" dxfId="49" priority="12" stopIfTrue="1" operator="equal">
      <formula>0</formula>
    </cfRule>
  </conditionalFormatting>
  <conditionalFormatting sqref="G89">
    <cfRule type="cellIs" dxfId="48" priority="13" stopIfTrue="1" operator="lessThan">
      <formula>0</formula>
    </cfRule>
    <cfRule type="cellIs" dxfId="47" priority="14" stopIfTrue="1" operator="greaterThan">
      <formula>0</formula>
    </cfRule>
  </conditionalFormatting>
  <conditionalFormatting sqref="E90">
    <cfRule type="cellIs" dxfId="46" priority="9" stopIfTrue="1" operator="equal">
      <formula>0</formula>
    </cfRule>
  </conditionalFormatting>
  <conditionalFormatting sqref="G90">
    <cfRule type="cellIs" dxfId="45" priority="10" stopIfTrue="1" operator="lessThan">
      <formula>0</formula>
    </cfRule>
    <cfRule type="cellIs" dxfId="44" priority="11" stopIfTrue="1" operator="greaterThan">
      <formula>0</formula>
    </cfRule>
  </conditionalFormatting>
  <conditionalFormatting sqref="G66">
    <cfRule type="cellIs" dxfId="43" priority="7" stopIfTrue="1" operator="lessThan">
      <formula>0</formula>
    </cfRule>
    <cfRule type="cellIs" dxfId="42" priority="8" stopIfTrue="1" operator="greaterThan">
      <formula>0</formula>
    </cfRule>
  </conditionalFormatting>
  <conditionalFormatting sqref="G64">
    <cfRule type="cellIs" dxfId="41" priority="5" stopIfTrue="1" operator="lessThan">
      <formula>0</formula>
    </cfRule>
    <cfRule type="cellIs" dxfId="40" priority="6" stopIfTrue="1" operator="greaterThan">
      <formula>0</formula>
    </cfRule>
  </conditionalFormatting>
  <conditionalFormatting sqref="E64">
    <cfRule type="cellIs" dxfId="39" priority="4" stopIfTrue="1" operator="equal">
      <formula>0</formula>
    </cfRule>
  </conditionalFormatting>
  <conditionalFormatting sqref="E64">
    <cfRule type="cellIs" dxfId="38" priority="3" stopIfTrue="1" operator="equal">
      <formula>0</formula>
    </cfRule>
  </conditionalFormatting>
  <conditionalFormatting sqref="E65:E76">
    <cfRule type="cellIs" dxfId="37" priority="2" stopIfTrue="1" operator="equal">
      <formula>0</formula>
    </cfRule>
  </conditionalFormatting>
  <conditionalFormatting sqref="E65:E76">
    <cfRule type="cellIs" dxfId="3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3"/>
  <sheetViews>
    <sheetView zoomScale="75" zoomScaleNormal="75" workbookViewId="0">
      <selection sqref="A1:H1"/>
    </sheetView>
  </sheetViews>
  <sheetFormatPr defaultRowHeight="15" x14ac:dyDescent="0.2"/>
  <cols>
    <col min="1" max="1" width="34.7109375" style="1" bestFit="1" customWidth="1"/>
    <col min="2" max="2" width="35.140625" style="3" bestFit="1" customWidth="1"/>
    <col min="3" max="3" width="27.7109375" style="4" bestFit="1" customWidth="1"/>
    <col min="4" max="4" width="30.42578125" style="2" bestFit="1" customWidth="1"/>
    <col min="5" max="5" width="31.85546875" style="5" bestFit="1" customWidth="1"/>
    <col min="6" max="6" width="24.5703125" style="2" bestFit="1" customWidth="1"/>
    <col min="7" max="7" width="32.28515625" style="6" bestFit="1" customWidth="1"/>
    <col min="8" max="8" width="21.140625" style="7" customWidth="1"/>
    <col min="9" max="9" width="100.7109375" style="1" customWidth="1"/>
    <col min="10" max="10" width="4.7109375" style="1" bestFit="1" customWidth="1"/>
    <col min="11" max="11" width="35.140625" style="1" bestFit="1" customWidth="1"/>
    <col min="12" max="12" width="15.5703125" style="2" bestFit="1" customWidth="1"/>
    <col min="13" max="13" width="17.42578125" style="1" bestFit="1" customWidth="1"/>
    <col min="14" max="14" width="19" style="1" bestFit="1" customWidth="1"/>
    <col min="15" max="256" width="8.7109375" style="1"/>
    <col min="257" max="257" width="20.85546875" style="1" customWidth="1"/>
    <col min="258" max="258" width="35.140625" style="1" bestFit="1" customWidth="1"/>
    <col min="259" max="259" width="27.7109375" style="1" bestFit="1" customWidth="1"/>
    <col min="260" max="260" width="30.42578125" style="1" bestFit="1" customWidth="1"/>
    <col min="261" max="261" width="19.5703125" style="1" bestFit="1" customWidth="1"/>
    <col min="262" max="262" width="24.5703125" style="1" bestFit="1" customWidth="1"/>
    <col min="263" max="263" width="32.28515625" style="1" bestFit="1" customWidth="1"/>
    <col min="264" max="264" width="18.140625" style="1" bestFit="1" customWidth="1"/>
    <col min="265" max="265" width="7.5703125" style="1" bestFit="1" customWidth="1"/>
    <col min="266" max="266" width="4.7109375" style="1" bestFit="1" customWidth="1"/>
    <col min="267" max="267" width="35.140625" style="1" bestFit="1" customWidth="1"/>
    <col min="268" max="268" width="15.5703125" style="1" bestFit="1" customWidth="1"/>
    <col min="269" max="269" width="17.42578125" style="1" bestFit="1" customWidth="1"/>
    <col min="270" max="270" width="19" style="1" bestFit="1" customWidth="1"/>
    <col min="271" max="512" width="8.7109375" style="1"/>
    <col min="513" max="513" width="20.85546875" style="1" customWidth="1"/>
    <col min="514" max="514" width="35.140625" style="1" bestFit="1" customWidth="1"/>
    <col min="515" max="515" width="27.7109375" style="1" bestFit="1" customWidth="1"/>
    <col min="516" max="516" width="30.42578125" style="1" bestFit="1" customWidth="1"/>
    <col min="517" max="517" width="19.5703125" style="1" bestFit="1" customWidth="1"/>
    <col min="518" max="518" width="24.5703125" style="1" bestFit="1" customWidth="1"/>
    <col min="519" max="519" width="32.28515625" style="1" bestFit="1" customWidth="1"/>
    <col min="520" max="520" width="18.140625" style="1" bestFit="1" customWidth="1"/>
    <col min="521" max="521" width="7.5703125" style="1" bestFit="1" customWidth="1"/>
    <col min="522" max="522" width="4.7109375" style="1" bestFit="1" customWidth="1"/>
    <col min="523" max="523" width="35.140625" style="1" bestFit="1" customWidth="1"/>
    <col min="524" max="524" width="15.5703125" style="1" bestFit="1" customWidth="1"/>
    <col min="525" max="525" width="17.42578125" style="1" bestFit="1" customWidth="1"/>
    <col min="526" max="526" width="19" style="1" bestFit="1" customWidth="1"/>
    <col min="527" max="768" width="8.7109375" style="1"/>
    <col min="769" max="769" width="20.85546875" style="1" customWidth="1"/>
    <col min="770" max="770" width="35.140625" style="1" bestFit="1" customWidth="1"/>
    <col min="771" max="771" width="27.7109375" style="1" bestFit="1" customWidth="1"/>
    <col min="772" max="772" width="30.42578125" style="1" bestFit="1" customWidth="1"/>
    <col min="773" max="773" width="19.5703125" style="1" bestFit="1" customWidth="1"/>
    <col min="774" max="774" width="24.5703125" style="1" bestFit="1" customWidth="1"/>
    <col min="775" max="775" width="32.28515625" style="1" bestFit="1" customWidth="1"/>
    <col min="776" max="776" width="18.140625" style="1" bestFit="1" customWidth="1"/>
    <col min="777" max="777" width="7.5703125" style="1" bestFit="1" customWidth="1"/>
    <col min="778" max="778" width="4.7109375" style="1" bestFit="1" customWidth="1"/>
    <col min="779" max="779" width="35.140625" style="1" bestFit="1" customWidth="1"/>
    <col min="780" max="780" width="15.5703125" style="1" bestFit="1" customWidth="1"/>
    <col min="781" max="781" width="17.42578125" style="1" bestFit="1" customWidth="1"/>
    <col min="782" max="782" width="19" style="1" bestFit="1" customWidth="1"/>
    <col min="783" max="1024" width="8.7109375" style="1"/>
    <col min="1025" max="1025" width="20.85546875" style="1" customWidth="1"/>
    <col min="1026" max="1026" width="35.140625" style="1" bestFit="1" customWidth="1"/>
    <col min="1027" max="1027" width="27.7109375" style="1" bestFit="1" customWidth="1"/>
    <col min="1028" max="1028" width="30.42578125" style="1" bestFit="1" customWidth="1"/>
    <col min="1029" max="1029" width="19.5703125" style="1" bestFit="1" customWidth="1"/>
    <col min="1030" max="1030" width="24.5703125" style="1" bestFit="1" customWidth="1"/>
    <col min="1031" max="1031" width="32.28515625" style="1" bestFit="1" customWidth="1"/>
    <col min="1032" max="1032" width="18.140625" style="1" bestFit="1" customWidth="1"/>
    <col min="1033" max="1033" width="7.5703125" style="1" bestFit="1" customWidth="1"/>
    <col min="1034" max="1034" width="4.7109375" style="1" bestFit="1" customWidth="1"/>
    <col min="1035" max="1035" width="35.140625" style="1" bestFit="1" customWidth="1"/>
    <col min="1036" max="1036" width="15.5703125" style="1" bestFit="1" customWidth="1"/>
    <col min="1037" max="1037" width="17.42578125" style="1" bestFit="1" customWidth="1"/>
    <col min="1038" max="1038" width="19" style="1" bestFit="1" customWidth="1"/>
    <col min="1039" max="1280" width="8.7109375" style="1"/>
    <col min="1281" max="1281" width="20.85546875" style="1" customWidth="1"/>
    <col min="1282" max="1282" width="35.140625" style="1" bestFit="1" customWidth="1"/>
    <col min="1283" max="1283" width="27.7109375" style="1" bestFit="1" customWidth="1"/>
    <col min="1284" max="1284" width="30.42578125" style="1" bestFit="1" customWidth="1"/>
    <col min="1285" max="1285" width="19.5703125" style="1" bestFit="1" customWidth="1"/>
    <col min="1286" max="1286" width="24.5703125" style="1" bestFit="1" customWidth="1"/>
    <col min="1287" max="1287" width="32.28515625" style="1" bestFit="1" customWidth="1"/>
    <col min="1288" max="1288" width="18.140625" style="1" bestFit="1" customWidth="1"/>
    <col min="1289" max="1289" width="7.5703125" style="1" bestFit="1" customWidth="1"/>
    <col min="1290" max="1290" width="4.7109375" style="1" bestFit="1" customWidth="1"/>
    <col min="1291" max="1291" width="35.140625" style="1" bestFit="1" customWidth="1"/>
    <col min="1292" max="1292" width="15.5703125" style="1" bestFit="1" customWidth="1"/>
    <col min="1293" max="1293" width="17.42578125" style="1" bestFit="1" customWidth="1"/>
    <col min="1294" max="1294" width="19" style="1" bestFit="1" customWidth="1"/>
    <col min="1295" max="1536" width="8.7109375" style="1"/>
    <col min="1537" max="1537" width="20.85546875" style="1" customWidth="1"/>
    <col min="1538" max="1538" width="35.140625" style="1" bestFit="1" customWidth="1"/>
    <col min="1539" max="1539" width="27.7109375" style="1" bestFit="1" customWidth="1"/>
    <col min="1540" max="1540" width="30.42578125" style="1" bestFit="1" customWidth="1"/>
    <col min="1541" max="1541" width="19.5703125" style="1" bestFit="1" customWidth="1"/>
    <col min="1542" max="1542" width="24.5703125" style="1" bestFit="1" customWidth="1"/>
    <col min="1543" max="1543" width="32.28515625" style="1" bestFit="1" customWidth="1"/>
    <col min="1544" max="1544" width="18.140625" style="1" bestFit="1" customWidth="1"/>
    <col min="1545" max="1545" width="7.5703125" style="1" bestFit="1" customWidth="1"/>
    <col min="1546" max="1546" width="4.7109375" style="1" bestFit="1" customWidth="1"/>
    <col min="1547" max="1547" width="35.140625" style="1" bestFit="1" customWidth="1"/>
    <col min="1548" max="1548" width="15.5703125" style="1" bestFit="1" customWidth="1"/>
    <col min="1549" max="1549" width="17.42578125" style="1" bestFit="1" customWidth="1"/>
    <col min="1550" max="1550" width="19" style="1" bestFit="1" customWidth="1"/>
    <col min="1551" max="1792" width="8.7109375" style="1"/>
    <col min="1793" max="1793" width="20.85546875" style="1" customWidth="1"/>
    <col min="1794" max="1794" width="35.140625" style="1" bestFit="1" customWidth="1"/>
    <col min="1795" max="1795" width="27.7109375" style="1" bestFit="1" customWidth="1"/>
    <col min="1796" max="1796" width="30.42578125" style="1" bestFit="1" customWidth="1"/>
    <col min="1797" max="1797" width="19.5703125" style="1" bestFit="1" customWidth="1"/>
    <col min="1798" max="1798" width="24.5703125" style="1" bestFit="1" customWidth="1"/>
    <col min="1799" max="1799" width="32.28515625" style="1" bestFit="1" customWidth="1"/>
    <col min="1800" max="1800" width="18.140625" style="1" bestFit="1" customWidth="1"/>
    <col min="1801" max="1801" width="7.5703125" style="1" bestFit="1" customWidth="1"/>
    <col min="1802" max="1802" width="4.7109375" style="1" bestFit="1" customWidth="1"/>
    <col min="1803" max="1803" width="35.140625" style="1" bestFit="1" customWidth="1"/>
    <col min="1804" max="1804" width="15.5703125" style="1" bestFit="1" customWidth="1"/>
    <col min="1805" max="1805" width="17.42578125" style="1" bestFit="1" customWidth="1"/>
    <col min="1806" max="1806" width="19" style="1" bestFit="1" customWidth="1"/>
    <col min="1807" max="2048" width="8.7109375" style="1"/>
    <col min="2049" max="2049" width="20.85546875" style="1" customWidth="1"/>
    <col min="2050" max="2050" width="35.140625" style="1" bestFit="1" customWidth="1"/>
    <col min="2051" max="2051" width="27.7109375" style="1" bestFit="1" customWidth="1"/>
    <col min="2052" max="2052" width="30.42578125" style="1" bestFit="1" customWidth="1"/>
    <col min="2053" max="2053" width="19.5703125" style="1" bestFit="1" customWidth="1"/>
    <col min="2054" max="2054" width="24.5703125" style="1" bestFit="1" customWidth="1"/>
    <col min="2055" max="2055" width="32.28515625" style="1" bestFit="1" customWidth="1"/>
    <col min="2056" max="2056" width="18.140625" style="1" bestFit="1" customWidth="1"/>
    <col min="2057" max="2057" width="7.5703125" style="1" bestFit="1" customWidth="1"/>
    <col min="2058" max="2058" width="4.7109375" style="1" bestFit="1" customWidth="1"/>
    <col min="2059" max="2059" width="35.140625" style="1" bestFit="1" customWidth="1"/>
    <col min="2060" max="2060" width="15.5703125" style="1" bestFit="1" customWidth="1"/>
    <col min="2061" max="2061" width="17.42578125" style="1" bestFit="1" customWidth="1"/>
    <col min="2062" max="2062" width="19" style="1" bestFit="1" customWidth="1"/>
    <col min="2063" max="2304" width="8.7109375" style="1"/>
    <col min="2305" max="2305" width="20.85546875" style="1" customWidth="1"/>
    <col min="2306" max="2306" width="35.140625" style="1" bestFit="1" customWidth="1"/>
    <col min="2307" max="2307" width="27.7109375" style="1" bestFit="1" customWidth="1"/>
    <col min="2308" max="2308" width="30.42578125" style="1" bestFit="1" customWidth="1"/>
    <col min="2309" max="2309" width="19.5703125" style="1" bestFit="1" customWidth="1"/>
    <col min="2310" max="2310" width="24.5703125" style="1" bestFit="1" customWidth="1"/>
    <col min="2311" max="2311" width="32.28515625" style="1" bestFit="1" customWidth="1"/>
    <col min="2312" max="2312" width="18.140625" style="1" bestFit="1" customWidth="1"/>
    <col min="2313" max="2313" width="7.5703125" style="1" bestFit="1" customWidth="1"/>
    <col min="2314" max="2314" width="4.7109375" style="1" bestFit="1" customWidth="1"/>
    <col min="2315" max="2315" width="35.140625" style="1" bestFit="1" customWidth="1"/>
    <col min="2316" max="2316" width="15.5703125" style="1" bestFit="1" customWidth="1"/>
    <col min="2317" max="2317" width="17.42578125" style="1" bestFit="1" customWidth="1"/>
    <col min="2318" max="2318" width="19" style="1" bestFit="1" customWidth="1"/>
    <col min="2319" max="2560" width="8.7109375" style="1"/>
    <col min="2561" max="2561" width="20.85546875" style="1" customWidth="1"/>
    <col min="2562" max="2562" width="35.140625" style="1" bestFit="1" customWidth="1"/>
    <col min="2563" max="2563" width="27.7109375" style="1" bestFit="1" customWidth="1"/>
    <col min="2564" max="2564" width="30.42578125" style="1" bestFit="1" customWidth="1"/>
    <col min="2565" max="2565" width="19.5703125" style="1" bestFit="1" customWidth="1"/>
    <col min="2566" max="2566" width="24.5703125" style="1" bestFit="1" customWidth="1"/>
    <col min="2567" max="2567" width="32.28515625" style="1" bestFit="1" customWidth="1"/>
    <col min="2568" max="2568" width="18.140625" style="1" bestFit="1" customWidth="1"/>
    <col min="2569" max="2569" width="7.5703125" style="1" bestFit="1" customWidth="1"/>
    <col min="2570" max="2570" width="4.7109375" style="1" bestFit="1" customWidth="1"/>
    <col min="2571" max="2571" width="35.140625" style="1" bestFit="1" customWidth="1"/>
    <col min="2572" max="2572" width="15.5703125" style="1" bestFit="1" customWidth="1"/>
    <col min="2573" max="2573" width="17.42578125" style="1" bestFit="1" customWidth="1"/>
    <col min="2574" max="2574" width="19" style="1" bestFit="1" customWidth="1"/>
    <col min="2575" max="2816" width="8.7109375" style="1"/>
    <col min="2817" max="2817" width="20.85546875" style="1" customWidth="1"/>
    <col min="2818" max="2818" width="35.140625" style="1" bestFit="1" customWidth="1"/>
    <col min="2819" max="2819" width="27.7109375" style="1" bestFit="1" customWidth="1"/>
    <col min="2820" max="2820" width="30.42578125" style="1" bestFit="1" customWidth="1"/>
    <col min="2821" max="2821" width="19.5703125" style="1" bestFit="1" customWidth="1"/>
    <col min="2822" max="2822" width="24.5703125" style="1" bestFit="1" customWidth="1"/>
    <col min="2823" max="2823" width="32.28515625" style="1" bestFit="1" customWidth="1"/>
    <col min="2824" max="2824" width="18.140625" style="1" bestFit="1" customWidth="1"/>
    <col min="2825" max="2825" width="7.5703125" style="1" bestFit="1" customWidth="1"/>
    <col min="2826" max="2826" width="4.7109375" style="1" bestFit="1" customWidth="1"/>
    <col min="2827" max="2827" width="35.140625" style="1" bestFit="1" customWidth="1"/>
    <col min="2828" max="2828" width="15.5703125" style="1" bestFit="1" customWidth="1"/>
    <col min="2829" max="2829" width="17.42578125" style="1" bestFit="1" customWidth="1"/>
    <col min="2830" max="2830" width="19" style="1" bestFit="1" customWidth="1"/>
    <col min="2831" max="3072" width="8.7109375" style="1"/>
    <col min="3073" max="3073" width="20.85546875" style="1" customWidth="1"/>
    <col min="3074" max="3074" width="35.140625" style="1" bestFit="1" customWidth="1"/>
    <col min="3075" max="3075" width="27.7109375" style="1" bestFit="1" customWidth="1"/>
    <col min="3076" max="3076" width="30.42578125" style="1" bestFit="1" customWidth="1"/>
    <col min="3077" max="3077" width="19.5703125" style="1" bestFit="1" customWidth="1"/>
    <col min="3078" max="3078" width="24.5703125" style="1" bestFit="1" customWidth="1"/>
    <col min="3079" max="3079" width="32.28515625" style="1" bestFit="1" customWidth="1"/>
    <col min="3080" max="3080" width="18.140625" style="1" bestFit="1" customWidth="1"/>
    <col min="3081" max="3081" width="7.5703125" style="1" bestFit="1" customWidth="1"/>
    <col min="3082" max="3082" width="4.7109375" style="1" bestFit="1" customWidth="1"/>
    <col min="3083" max="3083" width="35.140625" style="1" bestFit="1" customWidth="1"/>
    <col min="3084" max="3084" width="15.5703125" style="1" bestFit="1" customWidth="1"/>
    <col min="3085" max="3085" width="17.42578125" style="1" bestFit="1" customWidth="1"/>
    <col min="3086" max="3086" width="19" style="1" bestFit="1" customWidth="1"/>
    <col min="3087" max="3328" width="8.7109375" style="1"/>
    <col min="3329" max="3329" width="20.85546875" style="1" customWidth="1"/>
    <col min="3330" max="3330" width="35.140625" style="1" bestFit="1" customWidth="1"/>
    <col min="3331" max="3331" width="27.7109375" style="1" bestFit="1" customWidth="1"/>
    <col min="3332" max="3332" width="30.42578125" style="1" bestFit="1" customWidth="1"/>
    <col min="3333" max="3333" width="19.5703125" style="1" bestFit="1" customWidth="1"/>
    <col min="3334" max="3334" width="24.5703125" style="1" bestFit="1" customWidth="1"/>
    <col min="3335" max="3335" width="32.28515625" style="1" bestFit="1" customWidth="1"/>
    <col min="3336" max="3336" width="18.140625" style="1" bestFit="1" customWidth="1"/>
    <col min="3337" max="3337" width="7.5703125" style="1" bestFit="1" customWidth="1"/>
    <col min="3338" max="3338" width="4.7109375" style="1" bestFit="1" customWidth="1"/>
    <col min="3339" max="3339" width="35.140625" style="1" bestFit="1" customWidth="1"/>
    <col min="3340" max="3340" width="15.5703125" style="1" bestFit="1" customWidth="1"/>
    <col min="3341" max="3341" width="17.42578125" style="1" bestFit="1" customWidth="1"/>
    <col min="3342" max="3342" width="19" style="1" bestFit="1" customWidth="1"/>
    <col min="3343" max="3584" width="8.7109375" style="1"/>
    <col min="3585" max="3585" width="20.85546875" style="1" customWidth="1"/>
    <col min="3586" max="3586" width="35.140625" style="1" bestFit="1" customWidth="1"/>
    <col min="3587" max="3587" width="27.7109375" style="1" bestFit="1" customWidth="1"/>
    <col min="3588" max="3588" width="30.42578125" style="1" bestFit="1" customWidth="1"/>
    <col min="3589" max="3589" width="19.5703125" style="1" bestFit="1" customWidth="1"/>
    <col min="3590" max="3590" width="24.5703125" style="1" bestFit="1" customWidth="1"/>
    <col min="3591" max="3591" width="32.28515625" style="1" bestFit="1" customWidth="1"/>
    <col min="3592" max="3592" width="18.140625" style="1" bestFit="1" customWidth="1"/>
    <col min="3593" max="3593" width="7.5703125" style="1" bestFit="1" customWidth="1"/>
    <col min="3594" max="3594" width="4.7109375" style="1" bestFit="1" customWidth="1"/>
    <col min="3595" max="3595" width="35.140625" style="1" bestFit="1" customWidth="1"/>
    <col min="3596" max="3596" width="15.5703125" style="1" bestFit="1" customWidth="1"/>
    <col min="3597" max="3597" width="17.42578125" style="1" bestFit="1" customWidth="1"/>
    <col min="3598" max="3598" width="19" style="1" bestFit="1" customWidth="1"/>
    <col min="3599" max="3840" width="8.7109375" style="1"/>
    <col min="3841" max="3841" width="20.85546875" style="1" customWidth="1"/>
    <col min="3842" max="3842" width="35.140625" style="1" bestFit="1" customWidth="1"/>
    <col min="3843" max="3843" width="27.7109375" style="1" bestFit="1" customWidth="1"/>
    <col min="3844" max="3844" width="30.42578125" style="1" bestFit="1" customWidth="1"/>
    <col min="3845" max="3845" width="19.5703125" style="1" bestFit="1" customWidth="1"/>
    <col min="3846" max="3846" width="24.5703125" style="1" bestFit="1" customWidth="1"/>
    <col min="3847" max="3847" width="32.28515625" style="1" bestFit="1" customWidth="1"/>
    <col min="3848" max="3848" width="18.140625" style="1" bestFit="1" customWidth="1"/>
    <col min="3849" max="3849" width="7.5703125" style="1" bestFit="1" customWidth="1"/>
    <col min="3850" max="3850" width="4.7109375" style="1" bestFit="1" customWidth="1"/>
    <col min="3851" max="3851" width="35.140625" style="1" bestFit="1" customWidth="1"/>
    <col min="3852" max="3852" width="15.5703125" style="1" bestFit="1" customWidth="1"/>
    <col min="3853" max="3853" width="17.42578125" style="1" bestFit="1" customWidth="1"/>
    <col min="3854" max="3854" width="19" style="1" bestFit="1" customWidth="1"/>
    <col min="3855" max="4096" width="8.7109375" style="1"/>
    <col min="4097" max="4097" width="20.85546875" style="1" customWidth="1"/>
    <col min="4098" max="4098" width="35.140625" style="1" bestFit="1" customWidth="1"/>
    <col min="4099" max="4099" width="27.7109375" style="1" bestFit="1" customWidth="1"/>
    <col min="4100" max="4100" width="30.42578125" style="1" bestFit="1" customWidth="1"/>
    <col min="4101" max="4101" width="19.5703125" style="1" bestFit="1" customWidth="1"/>
    <col min="4102" max="4102" width="24.5703125" style="1" bestFit="1" customWidth="1"/>
    <col min="4103" max="4103" width="32.28515625" style="1" bestFit="1" customWidth="1"/>
    <col min="4104" max="4104" width="18.140625" style="1" bestFit="1" customWidth="1"/>
    <col min="4105" max="4105" width="7.5703125" style="1" bestFit="1" customWidth="1"/>
    <col min="4106" max="4106" width="4.7109375" style="1" bestFit="1" customWidth="1"/>
    <col min="4107" max="4107" width="35.140625" style="1" bestFit="1" customWidth="1"/>
    <col min="4108" max="4108" width="15.5703125" style="1" bestFit="1" customWidth="1"/>
    <col min="4109" max="4109" width="17.42578125" style="1" bestFit="1" customWidth="1"/>
    <col min="4110" max="4110" width="19" style="1" bestFit="1" customWidth="1"/>
    <col min="4111" max="4352" width="8.7109375" style="1"/>
    <col min="4353" max="4353" width="20.85546875" style="1" customWidth="1"/>
    <col min="4354" max="4354" width="35.140625" style="1" bestFit="1" customWidth="1"/>
    <col min="4355" max="4355" width="27.7109375" style="1" bestFit="1" customWidth="1"/>
    <col min="4356" max="4356" width="30.42578125" style="1" bestFit="1" customWidth="1"/>
    <col min="4357" max="4357" width="19.5703125" style="1" bestFit="1" customWidth="1"/>
    <col min="4358" max="4358" width="24.5703125" style="1" bestFit="1" customWidth="1"/>
    <col min="4359" max="4359" width="32.28515625" style="1" bestFit="1" customWidth="1"/>
    <col min="4360" max="4360" width="18.140625" style="1" bestFit="1" customWidth="1"/>
    <col min="4361" max="4361" width="7.5703125" style="1" bestFit="1" customWidth="1"/>
    <col min="4362" max="4362" width="4.7109375" style="1" bestFit="1" customWidth="1"/>
    <col min="4363" max="4363" width="35.140625" style="1" bestFit="1" customWidth="1"/>
    <col min="4364" max="4364" width="15.5703125" style="1" bestFit="1" customWidth="1"/>
    <col min="4365" max="4365" width="17.42578125" style="1" bestFit="1" customWidth="1"/>
    <col min="4366" max="4366" width="19" style="1" bestFit="1" customWidth="1"/>
    <col min="4367" max="4608" width="8.7109375" style="1"/>
    <col min="4609" max="4609" width="20.85546875" style="1" customWidth="1"/>
    <col min="4610" max="4610" width="35.140625" style="1" bestFit="1" customWidth="1"/>
    <col min="4611" max="4611" width="27.7109375" style="1" bestFit="1" customWidth="1"/>
    <col min="4612" max="4612" width="30.42578125" style="1" bestFit="1" customWidth="1"/>
    <col min="4613" max="4613" width="19.5703125" style="1" bestFit="1" customWidth="1"/>
    <col min="4614" max="4614" width="24.5703125" style="1" bestFit="1" customWidth="1"/>
    <col min="4615" max="4615" width="32.28515625" style="1" bestFit="1" customWidth="1"/>
    <col min="4616" max="4616" width="18.140625" style="1" bestFit="1" customWidth="1"/>
    <col min="4617" max="4617" width="7.5703125" style="1" bestFit="1" customWidth="1"/>
    <col min="4618" max="4618" width="4.7109375" style="1" bestFit="1" customWidth="1"/>
    <col min="4619" max="4619" width="35.140625" style="1" bestFit="1" customWidth="1"/>
    <col min="4620" max="4620" width="15.5703125" style="1" bestFit="1" customWidth="1"/>
    <col min="4621" max="4621" width="17.42578125" style="1" bestFit="1" customWidth="1"/>
    <col min="4622" max="4622" width="19" style="1" bestFit="1" customWidth="1"/>
    <col min="4623" max="4864" width="8.7109375" style="1"/>
    <col min="4865" max="4865" width="20.85546875" style="1" customWidth="1"/>
    <col min="4866" max="4866" width="35.140625" style="1" bestFit="1" customWidth="1"/>
    <col min="4867" max="4867" width="27.7109375" style="1" bestFit="1" customWidth="1"/>
    <col min="4868" max="4868" width="30.42578125" style="1" bestFit="1" customWidth="1"/>
    <col min="4869" max="4869" width="19.5703125" style="1" bestFit="1" customWidth="1"/>
    <col min="4870" max="4870" width="24.5703125" style="1" bestFit="1" customWidth="1"/>
    <col min="4871" max="4871" width="32.28515625" style="1" bestFit="1" customWidth="1"/>
    <col min="4872" max="4872" width="18.140625" style="1" bestFit="1" customWidth="1"/>
    <col min="4873" max="4873" width="7.5703125" style="1" bestFit="1" customWidth="1"/>
    <col min="4874" max="4874" width="4.7109375" style="1" bestFit="1" customWidth="1"/>
    <col min="4875" max="4875" width="35.140625" style="1" bestFit="1" customWidth="1"/>
    <col min="4876" max="4876" width="15.5703125" style="1" bestFit="1" customWidth="1"/>
    <col min="4877" max="4877" width="17.42578125" style="1" bestFit="1" customWidth="1"/>
    <col min="4878" max="4878" width="19" style="1" bestFit="1" customWidth="1"/>
    <col min="4879" max="5120" width="8.7109375" style="1"/>
    <col min="5121" max="5121" width="20.85546875" style="1" customWidth="1"/>
    <col min="5122" max="5122" width="35.140625" style="1" bestFit="1" customWidth="1"/>
    <col min="5123" max="5123" width="27.7109375" style="1" bestFit="1" customWidth="1"/>
    <col min="5124" max="5124" width="30.42578125" style="1" bestFit="1" customWidth="1"/>
    <col min="5125" max="5125" width="19.5703125" style="1" bestFit="1" customWidth="1"/>
    <col min="5126" max="5126" width="24.5703125" style="1" bestFit="1" customWidth="1"/>
    <col min="5127" max="5127" width="32.28515625" style="1" bestFit="1" customWidth="1"/>
    <col min="5128" max="5128" width="18.140625" style="1" bestFit="1" customWidth="1"/>
    <col min="5129" max="5129" width="7.5703125" style="1" bestFit="1" customWidth="1"/>
    <col min="5130" max="5130" width="4.7109375" style="1" bestFit="1" customWidth="1"/>
    <col min="5131" max="5131" width="35.140625" style="1" bestFit="1" customWidth="1"/>
    <col min="5132" max="5132" width="15.5703125" style="1" bestFit="1" customWidth="1"/>
    <col min="5133" max="5133" width="17.42578125" style="1" bestFit="1" customWidth="1"/>
    <col min="5134" max="5134" width="19" style="1" bestFit="1" customWidth="1"/>
    <col min="5135" max="5376" width="8.7109375" style="1"/>
    <col min="5377" max="5377" width="20.85546875" style="1" customWidth="1"/>
    <col min="5378" max="5378" width="35.140625" style="1" bestFit="1" customWidth="1"/>
    <col min="5379" max="5379" width="27.7109375" style="1" bestFit="1" customWidth="1"/>
    <col min="5380" max="5380" width="30.42578125" style="1" bestFit="1" customWidth="1"/>
    <col min="5381" max="5381" width="19.5703125" style="1" bestFit="1" customWidth="1"/>
    <col min="5382" max="5382" width="24.5703125" style="1" bestFit="1" customWidth="1"/>
    <col min="5383" max="5383" width="32.28515625" style="1" bestFit="1" customWidth="1"/>
    <col min="5384" max="5384" width="18.140625" style="1" bestFit="1" customWidth="1"/>
    <col min="5385" max="5385" width="7.5703125" style="1" bestFit="1" customWidth="1"/>
    <col min="5386" max="5386" width="4.7109375" style="1" bestFit="1" customWidth="1"/>
    <col min="5387" max="5387" width="35.140625" style="1" bestFit="1" customWidth="1"/>
    <col min="5388" max="5388" width="15.5703125" style="1" bestFit="1" customWidth="1"/>
    <col min="5389" max="5389" width="17.42578125" style="1" bestFit="1" customWidth="1"/>
    <col min="5390" max="5390" width="19" style="1" bestFit="1" customWidth="1"/>
    <col min="5391" max="5632" width="8.7109375" style="1"/>
    <col min="5633" max="5633" width="20.85546875" style="1" customWidth="1"/>
    <col min="5634" max="5634" width="35.140625" style="1" bestFit="1" customWidth="1"/>
    <col min="5635" max="5635" width="27.7109375" style="1" bestFit="1" customWidth="1"/>
    <col min="5636" max="5636" width="30.42578125" style="1" bestFit="1" customWidth="1"/>
    <col min="5637" max="5637" width="19.5703125" style="1" bestFit="1" customWidth="1"/>
    <col min="5638" max="5638" width="24.5703125" style="1" bestFit="1" customWidth="1"/>
    <col min="5639" max="5639" width="32.28515625" style="1" bestFit="1" customWidth="1"/>
    <col min="5640" max="5640" width="18.140625" style="1" bestFit="1" customWidth="1"/>
    <col min="5641" max="5641" width="7.5703125" style="1" bestFit="1" customWidth="1"/>
    <col min="5642" max="5642" width="4.7109375" style="1" bestFit="1" customWidth="1"/>
    <col min="5643" max="5643" width="35.140625" style="1" bestFit="1" customWidth="1"/>
    <col min="5644" max="5644" width="15.5703125" style="1" bestFit="1" customWidth="1"/>
    <col min="5645" max="5645" width="17.42578125" style="1" bestFit="1" customWidth="1"/>
    <col min="5646" max="5646" width="19" style="1" bestFit="1" customWidth="1"/>
    <col min="5647" max="5888" width="8.7109375" style="1"/>
    <col min="5889" max="5889" width="20.85546875" style="1" customWidth="1"/>
    <col min="5890" max="5890" width="35.140625" style="1" bestFit="1" customWidth="1"/>
    <col min="5891" max="5891" width="27.7109375" style="1" bestFit="1" customWidth="1"/>
    <col min="5892" max="5892" width="30.42578125" style="1" bestFit="1" customWidth="1"/>
    <col min="5893" max="5893" width="19.5703125" style="1" bestFit="1" customWidth="1"/>
    <col min="5894" max="5894" width="24.5703125" style="1" bestFit="1" customWidth="1"/>
    <col min="5895" max="5895" width="32.28515625" style="1" bestFit="1" customWidth="1"/>
    <col min="5896" max="5896" width="18.140625" style="1" bestFit="1" customWidth="1"/>
    <col min="5897" max="5897" width="7.5703125" style="1" bestFit="1" customWidth="1"/>
    <col min="5898" max="5898" width="4.7109375" style="1" bestFit="1" customWidth="1"/>
    <col min="5899" max="5899" width="35.140625" style="1" bestFit="1" customWidth="1"/>
    <col min="5900" max="5900" width="15.5703125" style="1" bestFit="1" customWidth="1"/>
    <col min="5901" max="5901" width="17.42578125" style="1" bestFit="1" customWidth="1"/>
    <col min="5902" max="5902" width="19" style="1" bestFit="1" customWidth="1"/>
    <col min="5903" max="6144" width="8.7109375" style="1"/>
    <col min="6145" max="6145" width="20.85546875" style="1" customWidth="1"/>
    <col min="6146" max="6146" width="35.140625" style="1" bestFit="1" customWidth="1"/>
    <col min="6147" max="6147" width="27.7109375" style="1" bestFit="1" customWidth="1"/>
    <col min="6148" max="6148" width="30.42578125" style="1" bestFit="1" customWidth="1"/>
    <col min="6149" max="6149" width="19.5703125" style="1" bestFit="1" customWidth="1"/>
    <col min="6150" max="6150" width="24.5703125" style="1" bestFit="1" customWidth="1"/>
    <col min="6151" max="6151" width="32.28515625" style="1" bestFit="1" customWidth="1"/>
    <col min="6152" max="6152" width="18.140625" style="1" bestFit="1" customWidth="1"/>
    <col min="6153" max="6153" width="7.5703125" style="1" bestFit="1" customWidth="1"/>
    <col min="6154" max="6154" width="4.7109375" style="1" bestFit="1" customWidth="1"/>
    <col min="6155" max="6155" width="35.140625" style="1" bestFit="1" customWidth="1"/>
    <col min="6156" max="6156" width="15.5703125" style="1" bestFit="1" customWidth="1"/>
    <col min="6157" max="6157" width="17.42578125" style="1" bestFit="1" customWidth="1"/>
    <col min="6158" max="6158" width="19" style="1" bestFit="1" customWidth="1"/>
    <col min="6159" max="6400" width="8.7109375" style="1"/>
    <col min="6401" max="6401" width="20.85546875" style="1" customWidth="1"/>
    <col min="6402" max="6402" width="35.140625" style="1" bestFit="1" customWidth="1"/>
    <col min="6403" max="6403" width="27.7109375" style="1" bestFit="1" customWidth="1"/>
    <col min="6404" max="6404" width="30.42578125" style="1" bestFit="1" customWidth="1"/>
    <col min="6405" max="6405" width="19.5703125" style="1" bestFit="1" customWidth="1"/>
    <col min="6406" max="6406" width="24.5703125" style="1" bestFit="1" customWidth="1"/>
    <col min="6407" max="6407" width="32.28515625" style="1" bestFit="1" customWidth="1"/>
    <col min="6408" max="6408" width="18.140625" style="1" bestFit="1" customWidth="1"/>
    <col min="6409" max="6409" width="7.5703125" style="1" bestFit="1" customWidth="1"/>
    <col min="6410" max="6410" width="4.7109375" style="1" bestFit="1" customWidth="1"/>
    <col min="6411" max="6411" width="35.140625" style="1" bestFit="1" customWidth="1"/>
    <col min="6412" max="6412" width="15.5703125" style="1" bestFit="1" customWidth="1"/>
    <col min="6413" max="6413" width="17.42578125" style="1" bestFit="1" customWidth="1"/>
    <col min="6414" max="6414" width="19" style="1" bestFit="1" customWidth="1"/>
    <col min="6415" max="6656" width="8.7109375" style="1"/>
    <col min="6657" max="6657" width="20.85546875" style="1" customWidth="1"/>
    <col min="6658" max="6658" width="35.140625" style="1" bestFit="1" customWidth="1"/>
    <col min="6659" max="6659" width="27.7109375" style="1" bestFit="1" customWidth="1"/>
    <col min="6660" max="6660" width="30.42578125" style="1" bestFit="1" customWidth="1"/>
    <col min="6661" max="6661" width="19.5703125" style="1" bestFit="1" customWidth="1"/>
    <col min="6662" max="6662" width="24.5703125" style="1" bestFit="1" customWidth="1"/>
    <col min="6663" max="6663" width="32.28515625" style="1" bestFit="1" customWidth="1"/>
    <col min="6664" max="6664" width="18.140625" style="1" bestFit="1" customWidth="1"/>
    <col min="6665" max="6665" width="7.5703125" style="1" bestFit="1" customWidth="1"/>
    <col min="6666" max="6666" width="4.7109375" style="1" bestFit="1" customWidth="1"/>
    <col min="6667" max="6667" width="35.140625" style="1" bestFit="1" customWidth="1"/>
    <col min="6668" max="6668" width="15.5703125" style="1" bestFit="1" customWidth="1"/>
    <col min="6669" max="6669" width="17.42578125" style="1" bestFit="1" customWidth="1"/>
    <col min="6670" max="6670" width="19" style="1" bestFit="1" customWidth="1"/>
    <col min="6671" max="6912" width="8.7109375" style="1"/>
    <col min="6913" max="6913" width="20.85546875" style="1" customWidth="1"/>
    <col min="6914" max="6914" width="35.140625" style="1" bestFit="1" customWidth="1"/>
    <col min="6915" max="6915" width="27.7109375" style="1" bestFit="1" customWidth="1"/>
    <col min="6916" max="6916" width="30.42578125" style="1" bestFit="1" customWidth="1"/>
    <col min="6917" max="6917" width="19.5703125" style="1" bestFit="1" customWidth="1"/>
    <col min="6918" max="6918" width="24.5703125" style="1" bestFit="1" customWidth="1"/>
    <col min="6919" max="6919" width="32.28515625" style="1" bestFit="1" customWidth="1"/>
    <col min="6920" max="6920" width="18.140625" style="1" bestFit="1" customWidth="1"/>
    <col min="6921" max="6921" width="7.5703125" style="1" bestFit="1" customWidth="1"/>
    <col min="6922" max="6922" width="4.7109375" style="1" bestFit="1" customWidth="1"/>
    <col min="6923" max="6923" width="35.140625" style="1" bestFit="1" customWidth="1"/>
    <col min="6924" max="6924" width="15.5703125" style="1" bestFit="1" customWidth="1"/>
    <col min="6925" max="6925" width="17.42578125" style="1" bestFit="1" customWidth="1"/>
    <col min="6926" max="6926" width="19" style="1" bestFit="1" customWidth="1"/>
    <col min="6927" max="7168" width="8.7109375" style="1"/>
    <col min="7169" max="7169" width="20.85546875" style="1" customWidth="1"/>
    <col min="7170" max="7170" width="35.140625" style="1" bestFit="1" customWidth="1"/>
    <col min="7171" max="7171" width="27.7109375" style="1" bestFit="1" customWidth="1"/>
    <col min="7172" max="7172" width="30.42578125" style="1" bestFit="1" customWidth="1"/>
    <col min="7173" max="7173" width="19.5703125" style="1" bestFit="1" customWidth="1"/>
    <col min="7174" max="7174" width="24.5703125" style="1" bestFit="1" customWidth="1"/>
    <col min="7175" max="7175" width="32.28515625" style="1" bestFit="1" customWidth="1"/>
    <col min="7176" max="7176" width="18.140625" style="1" bestFit="1" customWidth="1"/>
    <col min="7177" max="7177" width="7.5703125" style="1" bestFit="1" customWidth="1"/>
    <col min="7178" max="7178" width="4.7109375" style="1" bestFit="1" customWidth="1"/>
    <col min="7179" max="7179" width="35.140625" style="1" bestFit="1" customWidth="1"/>
    <col min="7180" max="7180" width="15.5703125" style="1" bestFit="1" customWidth="1"/>
    <col min="7181" max="7181" width="17.42578125" style="1" bestFit="1" customWidth="1"/>
    <col min="7182" max="7182" width="19" style="1" bestFit="1" customWidth="1"/>
    <col min="7183" max="7424" width="8.7109375" style="1"/>
    <col min="7425" max="7425" width="20.85546875" style="1" customWidth="1"/>
    <col min="7426" max="7426" width="35.140625" style="1" bestFit="1" customWidth="1"/>
    <col min="7427" max="7427" width="27.7109375" style="1" bestFit="1" customWidth="1"/>
    <col min="7428" max="7428" width="30.42578125" style="1" bestFit="1" customWidth="1"/>
    <col min="7429" max="7429" width="19.5703125" style="1" bestFit="1" customWidth="1"/>
    <col min="7430" max="7430" width="24.5703125" style="1" bestFit="1" customWidth="1"/>
    <col min="7431" max="7431" width="32.28515625" style="1" bestFit="1" customWidth="1"/>
    <col min="7432" max="7432" width="18.140625" style="1" bestFit="1" customWidth="1"/>
    <col min="7433" max="7433" width="7.5703125" style="1" bestFit="1" customWidth="1"/>
    <col min="7434" max="7434" width="4.7109375" style="1" bestFit="1" customWidth="1"/>
    <col min="7435" max="7435" width="35.140625" style="1" bestFit="1" customWidth="1"/>
    <col min="7436" max="7436" width="15.5703125" style="1" bestFit="1" customWidth="1"/>
    <col min="7437" max="7437" width="17.42578125" style="1" bestFit="1" customWidth="1"/>
    <col min="7438" max="7438" width="19" style="1" bestFit="1" customWidth="1"/>
    <col min="7439" max="7680" width="8.7109375" style="1"/>
    <col min="7681" max="7681" width="20.85546875" style="1" customWidth="1"/>
    <col min="7682" max="7682" width="35.140625" style="1" bestFit="1" customWidth="1"/>
    <col min="7683" max="7683" width="27.7109375" style="1" bestFit="1" customWidth="1"/>
    <col min="7684" max="7684" width="30.42578125" style="1" bestFit="1" customWidth="1"/>
    <col min="7685" max="7685" width="19.5703125" style="1" bestFit="1" customWidth="1"/>
    <col min="7686" max="7686" width="24.5703125" style="1" bestFit="1" customWidth="1"/>
    <col min="7687" max="7687" width="32.28515625" style="1" bestFit="1" customWidth="1"/>
    <col min="7688" max="7688" width="18.140625" style="1" bestFit="1" customWidth="1"/>
    <col min="7689" max="7689" width="7.5703125" style="1" bestFit="1" customWidth="1"/>
    <col min="7690" max="7690" width="4.7109375" style="1" bestFit="1" customWidth="1"/>
    <col min="7691" max="7691" width="35.140625" style="1" bestFit="1" customWidth="1"/>
    <col min="7692" max="7692" width="15.5703125" style="1" bestFit="1" customWidth="1"/>
    <col min="7693" max="7693" width="17.42578125" style="1" bestFit="1" customWidth="1"/>
    <col min="7694" max="7694" width="19" style="1" bestFit="1" customWidth="1"/>
    <col min="7695" max="7936" width="8.7109375" style="1"/>
    <col min="7937" max="7937" width="20.85546875" style="1" customWidth="1"/>
    <col min="7938" max="7938" width="35.140625" style="1" bestFit="1" customWidth="1"/>
    <col min="7939" max="7939" width="27.7109375" style="1" bestFit="1" customWidth="1"/>
    <col min="7940" max="7940" width="30.42578125" style="1" bestFit="1" customWidth="1"/>
    <col min="7941" max="7941" width="19.5703125" style="1" bestFit="1" customWidth="1"/>
    <col min="7942" max="7942" width="24.5703125" style="1" bestFit="1" customWidth="1"/>
    <col min="7943" max="7943" width="32.28515625" style="1" bestFit="1" customWidth="1"/>
    <col min="7944" max="7944" width="18.140625" style="1" bestFit="1" customWidth="1"/>
    <col min="7945" max="7945" width="7.5703125" style="1" bestFit="1" customWidth="1"/>
    <col min="7946" max="7946" width="4.7109375" style="1" bestFit="1" customWidth="1"/>
    <col min="7947" max="7947" width="35.140625" style="1" bestFit="1" customWidth="1"/>
    <col min="7948" max="7948" width="15.5703125" style="1" bestFit="1" customWidth="1"/>
    <col min="7949" max="7949" width="17.42578125" style="1" bestFit="1" customWidth="1"/>
    <col min="7950" max="7950" width="19" style="1" bestFit="1" customWidth="1"/>
    <col min="7951" max="8192" width="8.7109375" style="1"/>
    <col min="8193" max="8193" width="20.85546875" style="1" customWidth="1"/>
    <col min="8194" max="8194" width="35.140625" style="1" bestFit="1" customWidth="1"/>
    <col min="8195" max="8195" width="27.7109375" style="1" bestFit="1" customWidth="1"/>
    <col min="8196" max="8196" width="30.42578125" style="1" bestFit="1" customWidth="1"/>
    <col min="8197" max="8197" width="19.5703125" style="1" bestFit="1" customWidth="1"/>
    <col min="8198" max="8198" width="24.5703125" style="1" bestFit="1" customWidth="1"/>
    <col min="8199" max="8199" width="32.28515625" style="1" bestFit="1" customWidth="1"/>
    <col min="8200" max="8200" width="18.140625" style="1" bestFit="1" customWidth="1"/>
    <col min="8201" max="8201" width="7.5703125" style="1" bestFit="1" customWidth="1"/>
    <col min="8202" max="8202" width="4.7109375" style="1" bestFit="1" customWidth="1"/>
    <col min="8203" max="8203" width="35.140625" style="1" bestFit="1" customWidth="1"/>
    <col min="8204" max="8204" width="15.5703125" style="1" bestFit="1" customWidth="1"/>
    <col min="8205" max="8205" width="17.42578125" style="1" bestFit="1" customWidth="1"/>
    <col min="8206" max="8206" width="19" style="1" bestFit="1" customWidth="1"/>
    <col min="8207" max="8448" width="8.7109375" style="1"/>
    <col min="8449" max="8449" width="20.85546875" style="1" customWidth="1"/>
    <col min="8450" max="8450" width="35.140625" style="1" bestFit="1" customWidth="1"/>
    <col min="8451" max="8451" width="27.7109375" style="1" bestFit="1" customWidth="1"/>
    <col min="8452" max="8452" width="30.42578125" style="1" bestFit="1" customWidth="1"/>
    <col min="8453" max="8453" width="19.5703125" style="1" bestFit="1" customWidth="1"/>
    <col min="8454" max="8454" width="24.5703125" style="1" bestFit="1" customWidth="1"/>
    <col min="8455" max="8455" width="32.28515625" style="1" bestFit="1" customWidth="1"/>
    <col min="8456" max="8456" width="18.140625" style="1" bestFit="1" customWidth="1"/>
    <col min="8457" max="8457" width="7.5703125" style="1" bestFit="1" customWidth="1"/>
    <col min="8458" max="8458" width="4.7109375" style="1" bestFit="1" customWidth="1"/>
    <col min="8459" max="8459" width="35.140625" style="1" bestFit="1" customWidth="1"/>
    <col min="8460" max="8460" width="15.5703125" style="1" bestFit="1" customWidth="1"/>
    <col min="8461" max="8461" width="17.42578125" style="1" bestFit="1" customWidth="1"/>
    <col min="8462" max="8462" width="19" style="1" bestFit="1" customWidth="1"/>
    <col min="8463" max="8704" width="8.7109375" style="1"/>
    <col min="8705" max="8705" width="20.85546875" style="1" customWidth="1"/>
    <col min="8706" max="8706" width="35.140625" style="1" bestFit="1" customWidth="1"/>
    <col min="8707" max="8707" width="27.7109375" style="1" bestFit="1" customWidth="1"/>
    <col min="8708" max="8708" width="30.42578125" style="1" bestFit="1" customWidth="1"/>
    <col min="8709" max="8709" width="19.5703125" style="1" bestFit="1" customWidth="1"/>
    <col min="8710" max="8710" width="24.5703125" style="1" bestFit="1" customWidth="1"/>
    <col min="8711" max="8711" width="32.28515625" style="1" bestFit="1" customWidth="1"/>
    <col min="8712" max="8712" width="18.140625" style="1" bestFit="1" customWidth="1"/>
    <col min="8713" max="8713" width="7.5703125" style="1" bestFit="1" customWidth="1"/>
    <col min="8714" max="8714" width="4.7109375" style="1" bestFit="1" customWidth="1"/>
    <col min="8715" max="8715" width="35.140625" style="1" bestFit="1" customWidth="1"/>
    <col min="8716" max="8716" width="15.5703125" style="1" bestFit="1" customWidth="1"/>
    <col min="8717" max="8717" width="17.42578125" style="1" bestFit="1" customWidth="1"/>
    <col min="8718" max="8718" width="19" style="1" bestFit="1" customWidth="1"/>
    <col min="8719" max="8960" width="8.7109375" style="1"/>
    <col min="8961" max="8961" width="20.85546875" style="1" customWidth="1"/>
    <col min="8962" max="8962" width="35.140625" style="1" bestFit="1" customWidth="1"/>
    <col min="8963" max="8963" width="27.7109375" style="1" bestFit="1" customWidth="1"/>
    <col min="8964" max="8964" width="30.42578125" style="1" bestFit="1" customWidth="1"/>
    <col min="8965" max="8965" width="19.5703125" style="1" bestFit="1" customWidth="1"/>
    <col min="8966" max="8966" width="24.5703125" style="1" bestFit="1" customWidth="1"/>
    <col min="8967" max="8967" width="32.28515625" style="1" bestFit="1" customWidth="1"/>
    <col min="8968" max="8968" width="18.140625" style="1" bestFit="1" customWidth="1"/>
    <col min="8969" max="8969" width="7.5703125" style="1" bestFit="1" customWidth="1"/>
    <col min="8970" max="8970" width="4.7109375" style="1" bestFit="1" customWidth="1"/>
    <col min="8971" max="8971" width="35.140625" style="1" bestFit="1" customWidth="1"/>
    <col min="8972" max="8972" width="15.5703125" style="1" bestFit="1" customWidth="1"/>
    <col min="8973" max="8973" width="17.42578125" style="1" bestFit="1" customWidth="1"/>
    <col min="8974" max="8974" width="19" style="1" bestFit="1" customWidth="1"/>
    <col min="8975" max="9216" width="8.7109375" style="1"/>
    <col min="9217" max="9217" width="20.85546875" style="1" customWidth="1"/>
    <col min="9218" max="9218" width="35.140625" style="1" bestFit="1" customWidth="1"/>
    <col min="9219" max="9219" width="27.7109375" style="1" bestFit="1" customWidth="1"/>
    <col min="9220" max="9220" width="30.42578125" style="1" bestFit="1" customWidth="1"/>
    <col min="9221" max="9221" width="19.5703125" style="1" bestFit="1" customWidth="1"/>
    <col min="9222" max="9222" width="24.5703125" style="1" bestFit="1" customWidth="1"/>
    <col min="9223" max="9223" width="32.28515625" style="1" bestFit="1" customWidth="1"/>
    <col min="9224" max="9224" width="18.140625" style="1" bestFit="1" customWidth="1"/>
    <col min="9225" max="9225" width="7.5703125" style="1" bestFit="1" customWidth="1"/>
    <col min="9226" max="9226" width="4.7109375" style="1" bestFit="1" customWidth="1"/>
    <col min="9227" max="9227" width="35.140625" style="1" bestFit="1" customWidth="1"/>
    <col min="9228" max="9228" width="15.5703125" style="1" bestFit="1" customWidth="1"/>
    <col min="9229" max="9229" width="17.42578125" style="1" bestFit="1" customWidth="1"/>
    <col min="9230" max="9230" width="19" style="1" bestFit="1" customWidth="1"/>
    <col min="9231" max="9472" width="8.7109375" style="1"/>
    <col min="9473" max="9473" width="20.85546875" style="1" customWidth="1"/>
    <col min="9474" max="9474" width="35.140625" style="1" bestFit="1" customWidth="1"/>
    <col min="9475" max="9475" width="27.7109375" style="1" bestFit="1" customWidth="1"/>
    <col min="9476" max="9476" width="30.42578125" style="1" bestFit="1" customWidth="1"/>
    <col min="9477" max="9477" width="19.5703125" style="1" bestFit="1" customWidth="1"/>
    <col min="9478" max="9478" width="24.5703125" style="1" bestFit="1" customWidth="1"/>
    <col min="9479" max="9479" width="32.28515625" style="1" bestFit="1" customWidth="1"/>
    <col min="9480" max="9480" width="18.140625" style="1" bestFit="1" customWidth="1"/>
    <col min="9481" max="9481" width="7.5703125" style="1" bestFit="1" customWidth="1"/>
    <col min="9482" max="9482" width="4.7109375" style="1" bestFit="1" customWidth="1"/>
    <col min="9483" max="9483" width="35.140625" style="1" bestFit="1" customWidth="1"/>
    <col min="9484" max="9484" width="15.5703125" style="1" bestFit="1" customWidth="1"/>
    <col min="9485" max="9485" width="17.42578125" style="1" bestFit="1" customWidth="1"/>
    <col min="9486" max="9486" width="19" style="1" bestFit="1" customWidth="1"/>
    <col min="9487" max="9728" width="8.7109375" style="1"/>
    <col min="9729" max="9729" width="20.85546875" style="1" customWidth="1"/>
    <col min="9730" max="9730" width="35.140625" style="1" bestFit="1" customWidth="1"/>
    <col min="9731" max="9731" width="27.7109375" style="1" bestFit="1" customWidth="1"/>
    <col min="9732" max="9732" width="30.42578125" style="1" bestFit="1" customWidth="1"/>
    <col min="9733" max="9733" width="19.5703125" style="1" bestFit="1" customWidth="1"/>
    <col min="9734" max="9734" width="24.5703125" style="1" bestFit="1" customWidth="1"/>
    <col min="9735" max="9735" width="32.28515625" style="1" bestFit="1" customWidth="1"/>
    <col min="9736" max="9736" width="18.140625" style="1" bestFit="1" customWidth="1"/>
    <col min="9737" max="9737" width="7.5703125" style="1" bestFit="1" customWidth="1"/>
    <col min="9738" max="9738" width="4.7109375" style="1" bestFit="1" customWidth="1"/>
    <col min="9739" max="9739" width="35.140625" style="1" bestFit="1" customWidth="1"/>
    <col min="9740" max="9740" width="15.5703125" style="1" bestFit="1" customWidth="1"/>
    <col min="9741" max="9741" width="17.42578125" style="1" bestFit="1" customWidth="1"/>
    <col min="9742" max="9742" width="19" style="1" bestFit="1" customWidth="1"/>
    <col min="9743" max="9984" width="8.7109375" style="1"/>
    <col min="9985" max="9985" width="20.85546875" style="1" customWidth="1"/>
    <col min="9986" max="9986" width="35.140625" style="1" bestFit="1" customWidth="1"/>
    <col min="9987" max="9987" width="27.7109375" style="1" bestFit="1" customWidth="1"/>
    <col min="9988" max="9988" width="30.42578125" style="1" bestFit="1" customWidth="1"/>
    <col min="9989" max="9989" width="19.5703125" style="1" bestFit="1" customWidth="1"/>
    <col min="9990" max="9990" width="24.5703125" style="1" bestFit="1" customWidth="1"/>
    <col min="9991" max="9991" width="32.28515625" style="1" bestFit="1" customWidth="1"/>
    <col min="9992" max="9992" width="18.140625" style="1" bestFit="1" customWidth="1"/>
    <col min="9993" max="9993" width="7.5703125" style="1" bestFit="1" customWidth="1"/>
    <col min="9994" max="9994" width="4.7109375" style="1" bestFit="1" customWidth="1"/>
    <col min="9995" max="9995" width="35.140625" style="1" bestFit="1" customWidth="1"/>
    <col min="9996" max="9996" width="15.5703125" style="1" bestFit="1" customWidth="1"/>
    <col min="9997" max="9997" width="17.42578125" style="1" bestFit="1" customWidth="1"/>
    <col min="9998" max="9998" width="19" style="1" bestFit="1" customWidth="1"/>
    <col min="9999" max="10240" width="8.7109375" style="1"/>
    <col min="10241" max="10241" width="20.85546875" style="1" customWidth="1"/>
    <col min="10242" max="10242" width="35.140625" style="1" bestFit="1" customWidth="1"/>
    <col min="10243" max="10243" width="27.7109375" style="1" bestFit="1" customWidth="1"/>
    <col min="10244" max="10244" width="30.42578125" style="1" bestFit="1" customWidth="1"/>
    <col min="10245" max="10245" width="19.5703125" style="1" bestFit="1" customWidth="1"/>
    <col min="10246" max="10246" width="24.5703125" style="1" bestFit="1" customWidth="1"/>
    <col min="10247" max="10247" width="32.28515625" style="1" bestFit="1" customWidth="1"/>
    <col min="10248" max="10248" width="18.140625" style="1" bestFit="1" customWidth="1"/>
    <col min="10249" max="10249" width="7.5703125" style="1" bestFit="1" customWidth="1"/>
    <col min="10250" max="10250" width="4.7109375" style="1" bestFit="1" customWidth="1"/>
    <col min="10251" max="10251" width="35.140625" style="1" bestFit="1" customWidth="1"/>
    <col min="10252" max="10252" width="15.5703125" style="1" bestFit="1" customWidth="1"/>
    <col min="10253" max="10253" width="17.42578125" style="1" bestFit="1" customWidth="1"/>
    <col min="10254" max="10254" width="19" style="1" bestFit="1" customWidth="1"/>
    <col min="10255" max="10496" width="8.7109375" style="1"/>
    <col min="10497" max="10497" width="20.85546875" style="1" customWidth="1"/>
    <col min="10498" max="10498" width="35.140625" style="1" bestFit="1" customWidth="1"/>
    <col min="10499" max="10499" width="27.7109375" style="1" bestFit="1" customWidth="1"/>
    <col min="10500" max="10500" width="30.42578125" style="1" bestFit="1" customWidth="1"/>
    <col min="10501" max="10501" width="19.5703125" style="1" bestFit="1" customWidth="1"/>
    <col min="10502" max="10502" width="24.5703125" style="1" bestFit="1" customWidth="1"/>
    <col min="10503" max="10503" width="32.28515625" style="1" bestFit="1" customWidth="1"/>
    <col min="10504" max="10504" width="18.140625" style="1" bestFit="1" customWidth="1"/>
    <col min="10505" max="10505" width="7.5703125" style="1" bestFit="1" customWidth="1"/>
    <col min="10506" max="10506" width="4.7109375" style="1" bestFit="1" customWidth="1"/>
    <col min="10507" max="10507" width="35.140625" style="1" bestFit="1" customWidth="1"/>
    <col min="10508" max="10508" width="15.5703125" style="1" bestFit="1" customWidth="1"/>
    <col min="10509" max="10509" width="17.42578125" style="1" bestFit="1" customWidth="1"/>
    <col min="10510" max="10510" width="19" style="1" bestFit="1" customWidth="1"/>
    <col min="10511" max="10752" width="8.7109375" style="1"/>
    <col min="10753" max="10753" width="20.85546875" style="1" customWidth="1"/>
    <col min="10754" max="10754" width="35.140625" style="1" bestFit="1" customWidth="1"/>
    <col min="10755" max="10755" width="27.7109375" style="1" bestFit="1" customWidth="1"/>
    <col min="10756" max="10756" width="30.42578125" style="1" bestFit="1" customWidth="1"/>
    <col min="10757" max="10757" width="19.5703125" style="1" bestFit="1" customWidth="1"/>
    <col min="10758" max="10758" width="24.5703125" style="1" bestFit="1" customWidth="1"/>
    <col min="10759" max="10759" width="32.28515625" style="1" bestFit="1" customWidth="1"/>
    <col min="10760" max="10760" width="18.140625" style="1" bestFit="1" customWidth="1"/>
    <col min="10761" max="10761" width="7.5703125" style="1" bestFit="1" customWidth="1"/>
    <col min="10762" max="10762" width="4.7109375" style="1" bestFit="1" customWidth="1"/>
    <col min="10763" max="10763" width="35.140625" style="1" bestFit="1" customWidth="1"/>
    <col min="10764" max="10764" width="15.5703125" style="1" bestFit="1" customWidth="1"/>
    <col min="10765" max="10765" width="17.42578125" style="1" bestFit="1" customWidth="1"/>
    <col min="10766" max="10766" width="19" style="1" bestFit="1" customWidth="1"/>
    <col min="10767" max="11008" width="8.7109375" style="1"/>
    <col min="11009" max="11009" width="20.85546875" style="1" customWidth="1"/>
    <col min="11010" max="11010" width="35.140625" style="1" bestFit="1" customWidth="1"/>
    <col min="11011" max="11011" width="27.7109375" style="1" bestFit="1" customWidth="1"/>
    <col min="11012" max="11012" width="30.42578125" style="1" bestFit="1" customWidth="1"/>
    <col min="11013" max="11013" width="19.5703125" style="1" bestFit="1" customWidth="1"/>
    <col min="11014" max="11014" width="24.5703125" style="1" bestFit="1" customWidth="1"/>
    <col min="11015" max="11015" width="32.28515625" style="1" bestFit="1" customWidth="1"/>
    <col min="11016" max="11016" width="18.140625" style="1" bestFit="1" customWidth="1"/>
    <col min="11017" max="11017" width="7.5703125" style="1" bestFit="1" customWidth="1"/>
    <col min="11018" max="11018" width="4.7109375" style="1" bestFit="1" customWidth="1"/>
    <col min="11019" max="11019" width="35.140625" style="1" bestFit="1" customWidth="1"/>
    <col min="11020" max="11020" width="15.5703125" style="1" bestFit="1" customWidth="1"/>
    <col min="11021" max="11021" width="17.42578125" style="1" bestFit="1" customWidth="1"/>
    <col min="11022" max="11022" width="19" style="1" bestFit="1" customWidth="1"/>
    <col min="11023" max="11264" width="8.7109375" style="1"/>
    <col min="11265" max="11265" width="20.85546875" style="1" customWidth="1"/>
    <col min="11266" max="11266" width="35.140625" style="1" bestFit="1" customWidth="1"/>
    <col min="11267" max="11267" width="27.7109375" style="1" bestFit="1" customWidth="1"/>
    <col min="11268" max="11268" width="30.42578125" style="1" bestFit="1" customWidth="1"/>
    <col min="11269" max="11269" width="19.5703125" style="1" bestFit="1" customWidth="1"/>
    <col min="11270" max="11270" width="24.5703125" style="1" bestFit="1" customWidth="1"/>
    <col min="11271" max="11271" width="32.28515625" style="1" bestFit="1" customWidth="1"/>
    <col min="11272" max="11272" width="18.140625" style="1" bestFit="1" customWidth="1"/>
    <col min="11273" max="11273" width="7.5703125" style="1" bestFit="1" customWidth="1"/>
    <col min="11274" max="11274" width="4.7109375" style="1" bestFit="1" customWidth="1"/>
    <col min="11275" max="11275" width="35.140625" style="1" bestFit="1" customWidth="1"/>
    <col min="11276" max="11276" width="15.5703125" style="1" bestFit="1" customWidth="1"/>
    <col min="11277" max="11277" width="17.42578125" style="1" bestFit="1" customWidth="1"/>
    <col min="11278" max="11278" width="19" style="1" bestFit="1" customWidth="1"/>
    <col min="11279" max="11520" width="8.7109375" style="1"/>
    <col min="11521" max="11521" width="20.85546875" style="1" customWidth="1"/>
    <col min="11522" max="11522" width="35.140625" style="1" bestFit="1" customWidth="1"/>
    <col min="11523" max="11523" width="27.7109375" style="1" bestFit="1" customWidth="1"/>
    <col min="11524" max="11524" width="30.42578125" style="1" bestFit="1" customWidth="1"/>
    <col min="11525" max="11525" width="19.5703125" style="1" bestFit="1" customWidth="1"/>
    <col min="11526" max="11526" width="24.5703125" style="1" bestFit="1" customWidth="1"/>
    <col min="11527" max="11527" width="32.28515625" style="1" bestFit="1" customWidth="1"/>
    <col min="11528" max="11528" width="18.140625" style="1" bestFit="1" customWidth="1"/>
    <col min="11529" max="11529" width="7.5703125" style="1" bestFit="1" customWidth="1"/>
    <col min="11530" max="11530" width="4.7109375" style="1" bestFit="1" customWidth="1"/>
    <col min="11531" max="11531" width="35.140625" style="1" bestFit="1" customWidth="1"/>
    <col min="11532" max="11532" width="15.5703125" style="1" bestFit="1" customWidth="1"/>
    <col min="11533" max="11533" width="17.42578125" style="1" bestFit="1" customWidth="1"/>
    <col min="11534" max="11534" width="19" style="1" bestFit="1" customWidth="1"/>
    <col min="11535" max="11776" width="8.7109375" style="1"/>
    <col min="11777" max="11777" width="20.85546875" style="1" customWidth="1"/>
    <col min="11778" max="11778" width="35.140625" style="1" bestFit="1" customWidth="1"/>
    <col min="11779" max="11779" width="27.7109375" style="1" bestFit="1" customWidth="1"/>
    <col min="11780" max="11780" width="30.42578125" style="1" bestFit="1" customWidth="1"/>
    <col min="11781" max="11781" width="19.5703125" style="1" bestFit="1" customWidth="1"/>
    <col min="11782" max="11782" width="24.5703125" style="1" bestFit="1" customWidth="1"/>
    <col min="11783" max="11783" width="32.28515625" style="1" bestFit="1" customWidth="1"/>
    <col min="11784" max="11784" width="18.140625" style="1" bestFit="1" customWidth="1"/>
    <col min="11785" max="11785" width="7.5703125" style="1" bestFit="1" customWidth="1"/>
    <col min="11786" max="11786" width="4.7109375" style="1" bestFit="1" customWidth="1"/>
    <col min="11787" max="11787" width="35.140625" style="1" bestFit="1" customWidth="1"/>
    <col min="11788" max="11788" width="15.5703125" style="1" bestFit="1" customWidth="1"/>
    <col min="11789" max="11789" width="17.42578125" style="1" bestFit="1" customWidth="1"/>
    <col min="11790" max="11790" width="19" style="1" bestFit="1" customWidth="1"/>
    <col min="11791" max="12032" width="8.7109375" style="1"/>
    <col min="12033" max="12033" width="20.85546875" style="1" customWidth="1"/>
    <col min="12034" max="12034" width="35.140625" style="1" bestFit="1" customWidth="1"/>
    <col min="12035" max="12035" width="27.7109375" style="1" bestFit="1" customWidth="1"/>
    <col min="12036" max="12036" width="30.42578125" style="1" bestFit="1" customWidth="1"/>
    <col min="12037" max="12037" width="19.5703125" style="1" bestFit="1" customWidth="1"/>
    <col min="12038" max="12038" width="24.5703125" style="1" bestFit="1" customWidth="1"/>
    <col min="12039" max="12039" width="32.28515625" style="1" bestFit="1" customWidth="1"/>
    <col min="12040" max="12040" width="18.140625" style="1" bestFit="1" customWidth="1"/>
    <col min="12041" max="12041" width="7.5703125" style="1" bestFit="1" customWidth="1"/>
    <col min="12042" max="12042" width="4.7109375" style="1" bestFit="1" customWidth="1"/>
    <col min="12043" max="12043" width="35.140625" style="1" bestFit="1" customWidth="1"/>
    <col min="12044" max="12044" width="15.5703125" style="1" bestFit="1" customWidth="1"/>
    <col min="12045" max="12045" width="17.42578125" style="1" bestFit="1" customWidth="1"/>
    <col min="12046" max="12046" width="19" style="1" bestFit="1" customWidth="1"/>
    <col min="12047" max="12288" width="8.7109375" style="1"/>
    <col min="12289" max="12289" width="20.85546875" style="1" customWidth="1"/>
    <col min="12290" max="12290" width="35.140625" style="1" bestFit="1" customWidth="1"/>
    <col min="12291" max="12291" width="27.7109375" style="1" bestFit="1" customWidth="1"/>
    <col min="12292" max="12292" width="30.42578125" style="1" bestFit="1" customWidth="1"/>
    <col min="12293" max="12293" width="19.5703125" style="1" bestFit="1" customWidth="1"/>
    <col min="12294" max="12294" width="24.5703125" style="1" bestFit="1" customWidth="1"/>
    <col min="12295" max="12295" width="32.28515625" style="1" bestFit="1" customWidth="1"/>
    <col min="12296" max="12296" width="18.140625" style="1" bestFit="1" customWidth="1"/>
    <col min="12297" max="12297" width="7.5703125" style="1" bestFit="1" customWidth="1"/>
    <col min="12298" max="12298" width="4.7109375" style="1" bestFit="1" customWidth="1"/>
    <col min="12299" max="12299" width="35.140625" style="1" bestFit="1" customWidth="1"/>
    <col min="12300" max="12300" width="15.5703125" style="1" bestFit="1" customWidth="1"/>
    <col min="12301" max="12301" width="17.42578125" style="1" bestFit="1" customWidth="1"/>
    <col min="12302" max="12302" width="19" style="1" bestFit="1" customWidth="1"/>
    <col min="12303" max="12544" width="8.7109375" style="1"/>
    <col min="12545" max="12545" width="20.85546875" style="1" customWidth="1"/>
    <col min="12546" max="12546" width="35.140625" style="1" bestFit="1" customWidth="1"/>
    <col min="12547" max="12547" width="27.7109375" style="1" bestFit="1" customWidth="1"/>
    <col min="12548" max="12548" width="30.42578125" style="1" bestFit="1" customWidth="1"/>
    <col min="12549" max="12549" width="19.5703125" style="1" bestFit="1" customWidth="1"/>
    <col min="12550" max="12550" width="24.5703125" style="1" bestFit="1" customWidth="1"/>
    <col min="12551" max="12551" width="32.28515625" style="1" bestFit="1" customWidth="1"/>
    <col min="12552" max="12552" width="18.140625" style="1" bestFit="1" customWidth="1"/>
    <col min="12553" max="12553" width="7.5703125" style="1" bestFit="1" customWidth="1"/>
    <col min="12554" max="12554" width="4.7109375" style="1" bestFit="1" customWidth="1"/>
    <col min="12555" max="12555" width="35.140625" style="1" bestFit="1" customWidth="1"/>
    <col min="12556" max="12556" width="15.5703125" style="1" bestFit="1" customWidth="1"/>
    <col min="12557" max="12557" width="17.42578125" style="1" bestFit="1" customWidth="1"/>
    <col min="12558" max="12558" width="19" style="1" bestFit="1" customWidth="1"/>
    <col min="12559" max="12800" width="8.7109375" style="1"/>
    <col min="12801" max="12801" width="20.85546875" style="1" customWidth="1"/>
    <col min="12802" max="12802" width="35.140625" style="1" bestFit="1" customWidth="1"/>
    <col min="12803" max="12803" width="27.7109375" style="1" bestFit="1" customWidth="1"/>
    <col min="12804" max="12804" width="30.42578125" style="1" bestFit="1" customWidth="1"/>
    <col min="12805" max="12805" width="19.5703125" style="1" bestFit="1" customWidth="1"/>
    <col min="12806" max="12806" width="24.5703125" style="1" bestFit="1" customWidth="1"/>
    <col min="12807" max="12807" width="32.28515625" style="1" bestFit="1" customWidth="1"/>
    <col min="12808" max="12808" width="18.140625" style="1" bestFit="1" customWidth="1"/>
    <col min="12809" max="12809" width="7.5703125" style="1" bestFit="1" customWidth="1"/>
    <col min="12810" max="12810" width="4.7109375" style="1" bestFit="1" customWidth="1"/>
    <col min="12811" max="12811" width="35.140625" style="1" bestFit="1" customWidth="1"/>
    <col min="12812" max="12812" width="15.5703125" style="1" bestFit="1" customWidth="1"/>
    <col min="12813" max="12813" width="17.42578125" style="1" bestFit="1" customWidth="1"/>
    <col min="12814" max="12814" width="19" style="1" bestFit="1" customWidth="1"/>
    <col min="12815" max="13056" width="8.7109375" style="1"/>
    <col min="13057" max="13057" width="20.85546875" style="1" customWidth="1"/>
    <col min="13058" max="13058" width="35.140625" style="1" bestFit="1" customWidth="1"/>
    <col min="13059" max="13059" width="27.7109375" style="1" bestFit="1" customWidth="1"/>
    <col min="13060" max="13060" width="30.42578125" style="1" bestFit="1" customWidth="1"/>
    <col min="13061" max="13061" width="19.5703125" style="1" bestFit="1" customWidth="1"/>
    <col min="13062" max="13062" width="24.5703125" style="1" bestFit="1" customWidth="1"/>
    <col min="13063" max="13063" width="32.28515625" style="1" bestFit="1" customWidth="1"/>
    <col min="13064" max="13064" width="18.140625" style="1" bestFit="1" customWidth="1"/>
    <col min="13065" max="13065" width="7.5703125" style="1" bestFit="1" customWidth="1"/>
    <col min="13066" max="13066" width="4.7109375" style="1" bestFit="1" customWidth="1"/>
    <col min="13067" max="13067" width="35.140625" style="1" bestFit="1" customWidth="1"/>
    <col min="13068" max="13068" width="15.5703125" style="1" bestFit="1" customWidth="1"/>
    <col min="13069" max="13069" width="17.42578125" style="1" bestFit="1" customWidth="1"/>
    <col min="13070" max="13070" width="19" style="1" bestFit="1" customWidth="1"/>
    <col min="13071" max="13312" width="8.7109375" style="1"/>
    <col min="13313" max="13313" width="20.85546875" style="1" customWidth="1"/>
    <col min="13314" max="13314" width="35.140625" style="1" bestFit="1" customWidth="1"/>
    <col min="13315" max="13315" width="27.7109375" style="1" bestFit="1" customWidth="1"/>
    <col min="13316" max="13316" width="30.42578125" style="1" bestFit="1" customWidth="1"/>
    <col min="13317" max="13317" width="19.5703125" style="1" bestFit="1" customWidth="1"/>
    <col min="13318" max="13318" width="24.5703125" style="1" bestFit="1" customWidth="1"/>
    <col min="13319" max="13319" width="32.28515625" style="1" bestFit="1" customWidth="1"/>
    <col min="13320" max="13320" width="18.140625" style="1" bestFit="1" customWidth="1"/>
    <col min="13321" max="13321" width="7.5703125" style="1" bestFit="1" customWidth="1"/>
    <col min="13322" max="13322" width="4.7109375" style="1" bestFit="1" customWidth="1"/>
    <col min="13323" max="13323" width="35.140625" style="1" bestFit="1" customWidth="1"/>
    <col min="13324" max="13324" width="15.5703125" style="1" bestFit="1" customWidth="1"/>
    <col min="13325" max="13325" width="17.42578125" style="1" bestFit="1" customWidth="1"/>
    <col min="13326" max="13326" width="19" style="1" bestFit="1" customWidth="1"/>
    <col min="13327" max="13568" width="8.7109375" style="1"/>
    <col min="13569" max="13569" width="20.85546875" style="1" customWidth="1"/>
    <col min="13570" max="13570" width="35.140625" style="1" bestFit="1" customWidth="1"/>
    <col min="13571" max="13571" width="27.7109375" style="1" bestFit="1" customWidth="1"/>
    <col min="13572" max="13572" width="30.42578125" style="1" bestFit="1" customWidth="1"/>
    <col min="13573" max="13573" width="19.5703125" style="1" bestFit="1" customWidth="1"/>
    <col min="13574" max="13574" width="24.5703125" style="1" bestFit="1" customWidth="1"/>
    <col min="13575" max="13575" width="32.28515625" style="1" bestFit="1" customWidth="1"/>
    <col min="13576" max="13576" width="18.140625" style="1" bestFit="1" customWidth="1"/>
    <col min="13577" max="13577" width="7.5703125" style="1" bestFit="1" customWidth="1"/>
    <col min="13578" max="13578" width="4.7109375" style="1" bestFit="1" customWidth="1"/>
    <col min="13579" max="13579" width="35.140625" style="1" bestFit="1" customWidth="1"/>
    <col min="13580" max="13580" width="15.5703125" style="1" bestFit="1" customWidth="1"/>
    <col min="13581" max="13581" width="17.42578125" style="1" bestFit="1" customWidth="1"/>
    <col min="13582" max="13582" width="19" style="1" bestFit="1" customWidth="1"/>
    <col min="13583" max="13824" width="8.7109375" style="1"/>
    <col min="13825" max="13825" width="20.85546875" style="1" customWidth="1"/>
    <col min="13826" max="13826" width="35.140625" style="1" bestFit="1" customWidth="1"/>
    <col min="13827" max="13827" width="27.7109375" style="1" bestFit="1" customWidth="1"/>
    <col min="13828" max="13828" width="30.42578125" style="1" bestFit="1" customWidth="1"/>
    <col min="13829" max="13829" width="19.5703125" style="1" bestFit="1" customWidth="1"/>
    <col min="13830" max="13830" width="24.5703125" style="1" bestFit="1" customWidth="1"/>
    <col min="13831" max="13831" width="32.28515625" style="1" bestFit="1" customWidth="1"/>
    <col min="13832" max="13832" width="18.140625" style="1" bestFit="1" customWidth="1"/>
    <col min="13833" max="13833" width="7.5703125" style="1" bestFit="1" customWidth="1"/>
    <col min="13834" max="13834" width="4.7109375" style="1" bestFit="1" customWidth="1"/>
    <col min="13835" max="13835" width="35.140625" style="1" bestFit="1" customWidth="1"/>
    <col min="13836" max="13836" width="15.5703125" style="1" bestFit="1" customWidth="1"/>
    <col min="13837" max="13837" width="17.42578125" style="1" bestFit="1" customWidth="1"/>
    <col min="13838" max="13838" width="19" style="1" bestFit="1" customWidth="1"/>
    <col min="13839" max="14080" width="8.7109375" style="1"/>
    <col min="14081" max="14081" width="20.85546875" style="1" customWidth="1"/>
    <col min="14082" max="14082" width="35.140625" style="1" bestFit="1" customWidth="1"/>
    <col min="14083" max="14083" width="27.7109375" style="1" bestFit="1" customWidth="1"/>
    <col min="14084" max="14084" width="30.42578125" style="1" bestFit="1" customWidth="1"/>
    <col min="14085" max="14085" width="19.5703125" style="1" bestFit="1" customWidth="1"/>
    <col min="14086" max="14086" width="24.5703125" style="1" bestFit="1" customWidth="1"/>
    <col min="14087" max="14087" width="32.28515625" style="1" bestFit="1" customWidth="1"/>
    <col min="14088" max="14088" width="18.140625" style="1" bestFit="1" customWidth="1"/>
    <col min="14089" max="14089" width="7.5703125" style="1" bestFit="1" customWidth="1"/>
    <col min="14090" max="14090" width="4.7109375" style="1" bestFit="1" customWidth="1"/>
    <col min="14091" max="14091" width="35.140625" style="1" bestFit="1" customWidth="1"/>
    <col min="14092" max="14092" width="15.5703125" style="1" bestFit="1" customWidth="1"/>
    <col min="14093" max="14093" width="17.42578125" style="1" bestFit="1" customWidth="1"/>
    <col min="14094" max="14094" width="19" style="1" bestFit="1" customWidth="1"/>
    <col min="14095" max="14336" width="8.7109375" style="1"/>
    <col min="14337" max="14337" width="20.85546875" style="1" customWidth="1"/>
    <col min="14338" max="14338" width="35.140625" style="1" bestFit="1" customWidth="1"/>
    <col min="14339" max="14339" width="27.7109375" style="1" bestFit="1" customWidth="1"/>
    <col min="14340" max="14340" width="30.42578125" style="1" bestFit="1" customWidth="1"/>
    <col min="14341" max="14341" width="19.5703125" style="1" bestFit="1" customWidth="1"/>
    <col min="14342" max="14342" width="24.5703125" style="1" bestFit="1" customWidth="1"/>
    <col min="14343" max="14343" width="32.28515625" style="1" bestFit="1" customWidth="1"/>
    <col min="14344" max="14344" width="18.140625" style="1" bestFit="1" customWidth="1"/>
    <col min="14345" max="14345" width="7.5703125" style="1" bestFit="1" customWidth="1"/>
    <col min="14346" max="14346" width="4.7109375" style="1" bestFit="1" customWidth="1"/>
    <col min="14347" max="14347" width="35.140625" style="1" bestFit="1" customWidth="1"/>
    <col min="14348" max="14348" width="15.5703125" style="1" bestFit="1" customWidth="1"/>
    <col min="14349" max="14349" width="17.42578125" style="1" bestFit="1" customWidth="1"/>
    <col min="14350" max="14350" width="19" style="1" bestFit="1" customWidth="1"/>
    <col min="14351" max="14592" width="8.7109375" style="1"/>
    <col min="14593" max="14593" width="20.85546875" style="1" customWidth="1"/>
    <col min="14594" max="14594" width="35.140625" style="1" bestFit="1" customWidth="1"/>
    <col min="14595" max="14595" width="27.7109375" style="1" bestFit="1" customWidth="1"/>
    <col min="14596" max="14596" width="30.42578125" style="1" bestFit="1" customWidth="1"/>
    <col min="14597" max="14597" width="19.5703125" style="1" bestFit="1" customWidth="1"/>
    <col min="14598" max="14598" width="24.5703125" style="1" bestFit="1" customWidth="1"/>
    <col min="14599" max="14599" width="32.28515625" style="1" bestFit="1" customWidth="1"/>
    <col min="14600" max="14600" width="18.140625" style="1" bestFit="1" customWidth="1"/>
    <col min="14601" max="14601" width="7.5703125" style="1" bestFit="1" customWidth="1"/>
    <col min="14602" max="14602" width="4.7109375" style="1" bestFit="1" customWidth="1"/>
    <col min="14603" max="14603" width="35.140625" style="1" bestFit="1" customWidth="1"/>
    <col min="14604" max="14604" width="15.5703125" style="1" bestFit="1" customWidth="1"/>
    <col min="14605" max="14605" width="17.42578125" style="1" bestFit="1" customWidth="1"/>
    <col min="14606" max="14606" width="19" style="1" bestFit="1" customWidth="1"/>
    <col min="14607" max="14848" width="8.7109375" style="1"/>
    <col min="14849" max="14849" width="20.85546875" style="1" customWidth="1"/>
    <col min="14850" max="14850" width="35.140625" style="1" bestFit="1" customWidth="1"/>
    <col min="14851" max="14851" width="27.7109375" style="1" bestFit="1" customWidth="1"/>
    <col min="14852" max="14852" width="30.42578125" style="1" bestFit="1" customWidth="1"/>
    <col min="14853" max="14853" width="19.5703125" style="1" bestFit="1" customWidth="1"/>
    <col min="14854" max="14854" width="24.5703125" style="1" bestFit="1" customWidth="1"/>
    <col min="14855" max="14855" width="32.28515625" style="1" bestFit="1" customWidth="1"/>
    <col min="14856" max="14856" width="18.140625" style="1" bestFit="1" customWidth="1"/>
    <col min="14857" max="14857" width="7.5703125" style="1" bestFit="1" customWidth="1"/>
    <col min="14858" max="14858" width="4.7109375" style="1" bestFit="1" customWidth="1"/>
    <col min="14859" max="14859" width="35.140625" style="1" bestFit="1" customWidth="1"/>
    <col min="14860" max="14860" width="15.5703125" style="1" bestFit="1" customWidth="1"/>
    <col min="14861" max="14861" width="17.42578125" style="1" bestFit="1" customWidth="1"/>
    <col min="14862" max="14862" width="19" style="1" bestFit="1" customWidth="1"/>
    <col min="14863" max="15104" width="8.7109375" style="1"/>
    <col min="15105" max="15105" width="20.85546875" style="1" customWidth="1"/>
    <col min="15106" max="15106" width="35.140625" style="1" bestFit="1" customWidth="1"/>
    <col min="15107" max="15107" width="27.7109375" style="1" bestFit="1" customWidth="1"/>
    <col min="15108" max="15108" width="30.42578125" style="1" bestFit="1" customWidth="1"/>
    <col min="15109" max="15109" width="19.5703125" style="1" bestFit="1" customWidth="1"/>
    <col min="15110" max="15110" width="24.5703125" style="1" bestFit="1" customWidth="1"/>
    <col min="15111" max="15111" width="32.28515625" style="1" bestFit="1" customWidth="1"/>
    <col min="15112" max="15112" width="18.140625" style="1" bestFit="1" customWidth="1"/>
    <col min="15113" max="15113" width="7.5703125" style="1" bestFit="1" customWidth="1"/>
    <col min="15114" max="15114" width="4.7109375" style="1" bestFit="1" customWidth="1"/>
    <col min="15115" max="15115" width="35.140625" style="1" bestFit="1" customWidth="1"/>
    <col min="15116" max="15116" width="15.5703125" style="1" bestFit="1" customWidth="1"/>
    <col min="15117" max="15117" width="17.42578125" style="1" bestFit="1" customWidth="1"/>
    <col min="15118" max="15118" width="19" style="1" bestFit="1" customWidth="1"/>
    <col min="15119" max="15360" width="8.7109375" style="1"/>
    <col min="15361" max="15361" width="20.85546875" style="1" customWidth="1"/>
    <col min="15362" max="15362" width="35.140625" style="1" bestFit="1" customWidth="1"/>
    <col min="15363" max="15363" width="27.7109375" style="1" bestFit="1" customWidth="1"/>
    <col min="15364" max="15364" width="30.42578125" style="1" bestFit="1" customWidth="1"/>
    <col min="15365" max="15365" width="19.5703125" style="1" bestFit="1" customWidth="1"/>
    <col min="15366" max="15366" width="24.5703125" style="1" bestFit="1" customWidth="1"/>
    <col min="15367" max="15367" width="32.28515625" style="1" bestFit="1" customWidth="1"/>
    <col min="15368" max="15368" width="18.140625" style="1" bestFit="1" customWidth="1"/>
    <col min="15369" max="15369" width="7.5703125" style="1" bestFit="1" customWidth="1"/>
    <col min="15370" max="15370" width="4.7109375" style="1" bestFit="1" customWidth="1"/>
    <col min="15371" max="15371" width="35.140625" style="1" bestFit="1" customWidth="1"/>
    <col min="15372" max="15372" width="15.5703125" style="1" bestFit="1" customWidth="1"/>
    <col min="15373" max="15373" width="17.42578125" style="1" bestFit="1" customWidth="1"/>
    <col min="15374" max="15374" width="19" style="1" bestFit="1" customWidth="1"/>
    <col min="15375" max="15616" width="8.7109375" style="1"/>
    <col min="15617" max="15617" width="20.85546875" style="1" customWidth="1"/>
    <col min="15618" max="15618" width="35.140625" style="1" bestFit="1" customWidth="1"/>
    <col min="15619" max="15619" width="27.7109375" style="1" bestFit="1" customWidth="1"/>
    <col min="15620" max="15620" width="30.42578125" style="1" bestFit="1" customWidth="1"/>
    <col min="15621" max="15621" width="19.5703125" style="1" bestFit="1" customWidth="1"/>
    <col min="15622" max="15622" width="24.5703125" style="1" bestFit="1" customWidth="1"/>
    <col min="15623" max="15623" width="32.28515625" style="1" bestFit="1" customWidth="1"/>
    <col min="15624" max="15624" width="18.140625" style="1" bestFit="1" customWidth="1"/>
    <col min="15625" max="15625" width="7.5703125" style="1" bestFit="1" customWidth="1"/>
    <col min="15626" max="15626" width="4.7109375" style="1" bestFit="1" customWidth="1"/>
    <col min="15627" max="15627" width="35.140625" style="1" bestFit="1" customWidth="1"/>
    <col min="15628" max="15628" width="15.5703125" style="1" bestFit="1" customWidth="1"/>
    <col min="15629" max="15629" width="17.42578125" style="1" bestFit="1" customWidth="1"/>
    <col min="15630" max="15630" width="19" style="1" bestFit="1" customWidth="1"/>
    <col min="15631" max="15872" width="8.7109375" style="1"/>
    <col min="15873" max="15873" width="20.85546875" style="1" customWidth="1"/>
    <col min="15874" max="15874" width="35.140625" style="1" bestFit="1" customWidth="1"/>
    <col min="15875" max="15875" width="27.7109375" style="1" bestFit="1" customWidth="1"/>
    <col min="15876" max="15876" width="30.42578125" style="1" bestFit="1" customWidth="1"/>
    <col min="15877" max="15877" width="19.5703125" style="1" bestFit="1" customWidth="1"/>
    <col min="15878" max="15878" width="24.5703125" style="1" bestFit="1" customWidth="1"/>
    <col min="15879" max="15879" width="32.28515625" style="1" bestFit="1" customWidth="1"/>
    <col min="15880" max="15880" width="18.140625" style="1" bestFit="1" customWidth="1"/>
    <col min="15881" max="15881" width="7.5703125" style="1" bestFit="1" customWidth="1"/>
    <col min="15882" max="15882" width="4.7109375" style="1" bestFit="1" customWidth="1"/>
    <col min="15883" max="15883" width="35.140625" style="1" bestFit="1" customWidth="1"/>
    <col min="15884" max="15884" width="15.5703125" style="1" bestFit="1" customWidth="1"/>
    <col min="15885" max="15885" width="17.42578125" style="1" bestFit="1" customWidth="1"/>
    <col min="15886" max="15886" width="19" style="1" bestFit="1" customWidth="1"/>
    <col min="15887" max="16128" width="8.7109375" style="1"/>
    <col min="16129" max="16129" width="20.85546875" style="1" customWidth="1"/>
    <col min="16130" max="16130" width="35.140625" style="1" bestFit="1" customWidth="1"/>
    <col min="16131" max="16131" width="27.7109375" style="1" bestFit="1" customWidth="1"/>
    <col min="16132" max="16132" width="30.42578125" style="1" bestFit="1" customWidth="1"/>
    <col min="16133" max="16133" width="19.5703125" style="1" bestFit="1" customWidth="1"/>
    <col min="16134" max="16134" width="24.5703125" style="1" bestFit="1" customWidth="1"/>
    <col min="16135" max="16135" width="32.28515625" style="1" bestFit="1" customWidth="1"/>
    <col min="16136" max="16136" width="18.140625" style="1" bestFit="1" customWidth="1"/>
    <col min="16137" max="16137" width="7.5703125" style="1" bestFit="1" customWidth="1"/>
    <col min="16138" max="16138" width="4.7109375" style="1" bestFit="1" customWidth="1"/>
    <col min="16139" max="16139" width="35.140625" style="1" bestFit="1" customWidth="1"/>
    <col min="16140" max="16140" width="15.5703125" style="1" bestFit="1" customWidth="1"/>
    <col min="16141" max="16141" width="17.42578125" style="1" bestFit="1" customWidth="1"/>
    <col min="16142" max="16142" width="19" style="1" bestFit="1" customWidth="1"/>
    <col min="16143" max="16384" width="8.7109375" style="1"/>
  </cols>
  <sheetData>
    <row r="1" spans="1:14" ht="42" customHeight="1" x14ac:dyDescent="0.2">
      <c r="A1" s="296" t="s">
        <v>116</v>
      </c>
      <c r="B1" s="296"/>
      <c r="C1" s="296"/>
      <c r="D1" s="296"/>
      <c r="E1" s="296"/>
      <c r="F1" s="296"/>
      <c r="G1" s="296"/>
      <c r="H1" s="296"/>
      <c r="I1" s="71"/>
    </row>
    <row r="3" spans="1:14" s="12" customFormat="1" ht="19.5" x14ac:dyDescent="0.25">
      <c r="A3" s="54" t="s">
        <v>0</v>
      </c>
      <c r="B3" s="300" t="str">
        <f>'Master Sheet'!F15</f>
        <v>Meadow View Primary</v>
      </c>
      <c r="C3" s="301"/>
      <c r="D3" s="301"/>
      <c r="E3" s="301"/>
      <c r="F3" s="8"/>
      <c r="G3" s="9"/>
      <c r="H3" s="10"/>
      <c r="I3" s="3"/>
      <c r="J3" s="3"/>
      <c r="K3" s="3"/>
      <c r="L3" s="11"/>
      <c r="M3" s="3"/>
      <c r="N3" s="3"/>
    </row>
    <row r="4" spans="1:14" s="18" customFormat="1" ht="19.5" x14ac:dyDescent="0.25">
      <c r="A4" s="55" t="s">
        <v>1</v>
      </c>
      <c r="B4" s="300" t="str">
        <f>'Master Sheet'!L15</f>
        <v>310830/1</v>
      </c>
      <c r="C4" s="301"/>
      <c r="D4" s="301"/>
      <c r="E4" s="301"/>
      <c r="F4" s="13"/>
      <c r="G4" s="14"/>
      <c r="H4" s="15"/>
      <c r="I4" s="16"/>
      <c r="J4" s="16"/>
      <c r="K4" s="16"/>
      <c r="L4" s="17"/>
      <c r="M4" s="16"/>
      <c r="N4" s="16"/>
    </row>
    <row r="5" spans="1:14" s="12" customFormat="1" ht="19.5" x14ac:dyDescent="0.25">
      <c r="A5" s="54" t="s">
        <v>90</v>
      </c>
      <c r="B5" s="302"/>
      <c r="C5" s="301"/>
      <c r="D5" s="301"/>
      <c r="E5" s="301"/>
      <c r="F5" s="8"/>
      <c r="G5" s="9"/>
      <c r="H5" s="10"/>
      <c r="I5" s="3"/>
      <c r="J5" s="3"/>
      <c r="K5" s="3"/>
      <c r="L5" s="11"/>
      <c r="M5" s="3"/>
      <c r="N5" s="3"/>
    </row>
    <row r="6" spans="1:14" x14ac:dyDescent="0.2">
      <c r="A6" s="19"/>
      <c r="B6" s="20"/>
      <c r="C6" s="21"/>
      <c r="H6" s="22"/>
      <c r="I6" s="3"/>
      <c r="J6" s="3"/>
      <c r="K6" s="3"/>
      <c r="L6" s="11"/>
      <c r="M6" s="3"/>
      <c r="N6" s="3"/>
    </row>
    <row r="7" spans="1:14" ht="15.75" x14ac:dyDescent="0.25">
      <c r="A7" s="297" t="s">
        <v>64</v>
      </c>
      <c r="B7" s="298"/>
      <c r="C7" s="298"/>
      <c r="D7" s="298"/>
      <c r="E7" s="299"/>
      <c r="H7" s="22"/>
      <c r="I7" s="3"/>
      <c r="J7" s="3"/>
      <c r="K7" s="3"/>
      <c r="L7" s="11"/>
      <c r="M7" s="3"/>
      <c r="N7" s="3"/>
    </row>
    <row r="8" spans="1:14" s="3" customFormat="1" x14ac:dyDescent="0.2">
      <c r="A8" s="82" t="s">
        <v>63</v>
      </c>
      <c r="B8" s="82" t="s">
        <v>53</v>
      </c>
      <c r="C8" s="83" t="s">
        <v>54</v>
      </c>
      <c r="D8" s="84" t="s">
        <v>55</v>
      </c>
      <c r="E8" s="85" t="s">
        <v>56</v>
      </c>
      <c r="F8" s="11"/>
      <c r="G8" s="6"/>
      <c r="H8" s="22"/>
      <c r="L8" s="11"/>
    </row>
    <row r="9" spans="1:14" s="3" customFormat="1" x14ac:dyDescent="0.2">
      <c r="A9" s="86" t="s">
        <v>52</v>
      </c>
      <c r="B9" s="87"/>
      <c r="C9" s="88"/>
      <c r="D9" s="89"/>
      <c r="E9" s="90">
        <f>B9+C9+D9</f>
        <v>0</v>
      </c>
      <c r="F9" s="11"/>
      <c r="G9" s="6"/>
      <c r="H9" s="22"/>
      <c r="L9" s="11"/>
    </row>
    <row r="10" spans="1:14" s="3" customFormat="1" x14ac:dyDescent="0.2">
      <c r="A10" s="86" t="s">
        <v>102</v>
      </c>
      <c r="B10" s="87"/>
      <c r="C10" s="88"/>
      <c r="D10" s="91"/>
      <c r="E10" s="90">
        <f t="shared" ref="E10:E18" si="0">B10+C10+D10</f>
        <v>0</v>
      </c>
      <c r="F10" s="11"/>
      <c r="G10" s="6"/>
      <c r="H10" s="22"/>
      <c r="L10" s="11"/>
    </row>
    <row r="11" spans="1:14" s="3" customFormat="1" x14ac:dyDescent="0.2">
      <c r="A11" s="86" t="s">
        <v>57</v>
      </c>
      <c r="B11" s="87"/>
      <c r="C11" s="88"/>
      <c r="D11" s="89"/>
      <c r="E11" s="90">
        <f t="shared" si="0"/>
        <v>0</v>
      </c>
      <c r="F11" s="11"/>
      <c r="G11" s="6"/>
      <c r="H11" s="22"/>
      <c r="L11" s="11"/>
    </row>
    <row r="12" spans="1:14" s="3" customFormat="1" x14ac:dyDescent="0.2">
      <c r="A12" s="86" t="s">
        <v>58</v>
      </c>
      <c r="B12" s="87"/>
      <c r="C12" s="88"/>
      <c r="D12" s="89"/>
      <c r="E12" s="90">
        <f t="shared" si="0"/>
        <v>0</v>
      </c>
      <c r="F12" s="11"/>
      <c r="G12" s="6"/>
      <c r="H12" s="22"/>
      <c r="L12" s="11"/>
    </row>
    <row r="13" spans="1:14" s="3" customFormat="1" x14ac:dyDescent="0.2">
      <c r="A13" s="86" t="s">
        <v>61</v>
      </c>
      <c r="B13" s="87"/>
      <c r="C13" s="88"/>
      <c r="D13" s="89"/>
      <c r="E13" s="90">
        <f t="shared" si="0"/>
        <v>0</v>
      </c>
      <c r="F13" s="11"/>
      <c r="G13" s="6"/>
      <c r="H13" s="22"/>
      <c r="L13" s="11"/>
    </row>
    <row r="14" spans="1:14" s="3" customFormat="1" x14ac:dyDescent="0.2">
      <c r="A14" s="86" t="s">
        <v>59</v>
      </c>
      <c r="B14" s="87"/>
      <c r="C14" s="88"/>
      <c r="D14" s="89"/>
      <c r="E14" s="90">
        <f t="shared" si="0"/>
        <v>0</v>
      </c>
      <c r="F14" s="11"/>
      <c r="G14" s="6"/>
      <c r="H14" s="22"/>
      <c r="L14" s="11"/>
    </row>
    <row r="15" spans="1:14" s="3" customFormat="1" x14ac:dyDescent="0.2">
      <c r="A15" s="86" t="s">
        <v>60</v>
      </c>
      <c r="B15" s="87"/>
      <c r="C15" s="88"/>
      <c r="D15" s="89"/>
      <c r="E15" s="90">
        <f t="shared" si="0"/>
        <v>0</v>
      </c>
      <c r="F15" s="11"/>
      <c r="G15" s="6"/>
      <c r="H15" s="22"/>
      <c r="L15" s="11"/>
    </row>
    <row r="16" spans="1:14" s="3" customFormat="1" x14ac:dyDescent="0.2">
      <c r="A16" s="92" t="s">
        <v>72</v>
      </c>
      <c r="B16" s="87"/>
      <c r="C16" s="88"/>
      <c r="D16" s="89"/>
      <c r="E16" s="90">
        <f t="shared" si="0"/>
        <v>0</v>
      </c>
      <c r="F16" s="11"/>
      <c r="G16" s="6"/>
      <c r="H16" s="22"/>
      <c r="L16" s="11"/>
    </row>
    <row r="17" spans="1:14" s="3" customFormat="1" x14ac:dyDescent="0.2">
      <c r="A17" s="49"/>
      <c r="B17" s="75"/>
      <c r="C17" s="76"/>
      <c r="D17" s="77"/>
      <c r="E17" s="48">
        <f t="shared" si="0"/>
        <v>0</v>
      </c>
      <c r="F17" s="11"/>
      <c r="G17" s="6"/>
      <c r="H17" s="22"/>
      <c r="L17" s="11"/>
    </row>
    <row r="18" spans="1:14" s="3" customFormat="1" x14ac:dyDescent="0.2">
      <c r="A18" s="93" t="s">
        <v>117</v>
      </c>
      <c r="B18" s="94"/>
      <c r="C18" s="95"/>
      <c r="D18" s="96"/>
      <c r="E18" s="97">
        <f t="shared" si="0"/>
        <v>0</v>
      </c>
      <c r="F18" s="11"/>
      <c r="G18" s="6"/>
      <c r="H18" s="22"/>
      <c r="L18" s="11"/>
    </row>
    <row r="19" spans="1:14" s="3" customFormat="1" x14ac:dyDescent="0.2">
      <c r="A19" s="44"/>
      <c r="B19" s="45"/>
      <c r="C19" s="46"/>
      <c r="D19" s="47"/>
      <c r="E19" s="48"/>
      <c r="F19" s="11"/>
      <c r="G19" s="6"/>
      <c r="H19" s="22"/>
      <c r="L19" s="11"/>
    </row>
    <row r="20" spans="1:14" s="3" customFormat="1" x14ac:dyDescent="0.2">
      <c r="A20" s="50" t="s">
        <v>62</v>
      </c>
      <c r="B20" s="51"/>
      <c r="C20" s="52"/>
      <c r="D20" s="53"/>
      <c r="E20" s="69">
        <f>SUM(E9:E19)</f>
        <v>0</v>
      </c>
      <c r="F20" s="11"/>
      <c r="G20" s="6"/>
      <c r="H20" s="22"/>
      <c r="L20" s="11"/>
    </row>
    <row r="21" spans="1:14" s="3" customFormat="1" ht="16.5" customHeight="1" x14ac:dyDescent="0.2">
      <c r="A21" s="193" t="s">
        <v>71</v>
      </c>
      <c r="B21" s="194"/>
      <c r="C21" s="195"/>
      <c r="D21" s="196"/>
      <c r="E21" s="197">
        <f>C58+C78</f>
        <v>0</v>
      </c>
      <c r="F21" s="11"/>
      <c r="G21" s="6"/>
      <c r="H21" s="22"/>
      <c r="L21" s="11"/>
    </row>
    <row r="22" spans="1:14" s="27" customFormat="1" ht="16.5" customHeight="1" x14ac:dyDescent="0.3">
      <c r="A22" s="198" t="s">
        <v>38</v>
      </c>
      <c r="B22" s="199"/>
      <c r="C22" s="200"/>
      <c r="D22" s="199"/>
      <c r="E22" s="201">
        <f>E20-E21</f>
        <v>0</v>
      </c>
      <c r="F22" s="23"/>
      <c r="G22" s="23"/>
      <c r="H22" s="23"/>
      <c r="I22" s="25"/>
      <c r="J22" s="25"/>
      <c r="K22" s="25"/>
      <c r="L22" s="26"/>
      <c r="M22" s="25"/>
      <c r="N22" s="25"/>
    </row>
    <row r="23" spans="1:14" s="27" customFormat="1" ht="16.5" customHeight="1" x14ac:dyDescent="0.3">
      <c r="A23" s="23"/>
      <c r="B23" s="23"/>
      <c r="C23" s="24"/>
      <c r="D23" s="23"/>
      <c r="E23" s="23"/>
      <c r="F23" s="23"/>
      <c r="G23" s="23"/>
      <c r="H23" s="23"/>
      <c r="I23" s="25"/>
      <c r="J23" s="25"/>
      <c r="K23" s="25"/>
      <c r="L23" s="26"/>
      <c r="M23" s="25"/>
      <c r="N23" s="25"/>
    </row>
    <row r="24" spans="1:14" s="27" customFormat="1" ht="16.5" customHeight="1" x14ac:dyDescent="0.3">
      <c r="A24" s="23"/>
      <c r="B24" s="23"/>
      <c r="C24" s="24"/>
      <c r="D24" s="23"/>
      <c r="E24" s="23"/>
      <c r="F24" s="23"/>
      <c r="G24" s="23"/>
      <c r="H24" s="23"/>
      <c r="I24" s="25"/>
      <c r="J24" s="25"/>
      <c r="K24" s="25"/>
      <c r="L24" s="26"/>
      <c r="M24" s="25"/>
      <c r="N24" s="25"/>
    </row>
    <row r="25" spans="1:14" x14ac:dyDescent="0.2">
      <c r="A25" s="31"/>
      <c r="B25" s="32"/>
      <c r="C25" s="33"/>
      <c r="D25" s="34"/>
      <c r="E25" s="35"/>
      <c r="F25" s="34"/>
      <c r="G25" s="36"/>
      <c r="H25" s="37"/>
      <c r="I25" s="3"/>
      <c r="J25" s="3"/>
      <c r="K25" s="3"/>
      <c r="L25" s="11"/>
      <c r="M25" s="3"/>
      <c r="N25" s="3"/>
    </row>
    <row r="26" spans="1:14" ht="22.5" x14ac:dyDescent="0.3">
      <c r="A26" s="294" t="s">
        <v>9</v>
      </c>
      <c r="B26" s="294"/>
      <c r="C26" s="294"/>
      <c r="D26" s="294"/>
      <c r="E26" s="294"/>
      <c r="F26" s="294"/>
      <c r="G26" s="294"/>
      <c r="H26" s="294"/>
      <c r="I26" s="70"/>
      <c r="J26" s="3"/>
      <c r="K26" s="3"/>
      <c r="L26" s="11"/>
      <c r="M26" s="3"/>
      <c r="N26" s="3"/>
    </row>
    <row r="27" spans="1:14" s="64" customFormat="1" ht="30" customHeight="1" x14ac:dyDescent="0.25">
      <c r="A27" s="202" t="s">
        <v>2</v>
      </c>
      <c r="B27" s="203" t="s">
        <v>3</v>
      </c>
      <c r="C27" s="204" t="s">
        <v>4</v>
      </c>
      <c r="D27" s="205" t="s">
        <v>5</v>
      </c>
      <c r="E27" s="206" t="s">
        <v>6</v>
      </c>
      <c r="F27" s="205" t="s">
        <v>7</v>
      </c>
      <c r="G27" s="205" t="s">
        <v>70</v>
      </c>
      <c r="H27" s="205" t="s">
        <v>8</v>
      </c>
      <c r="I27" s="205" t="s">
        <v>75</v>
      </c>
      <c r="J27" s="28"/>
      <c r="K27" s="28"/>
      <c r="L27" s="29"/>
      <c r="M27" s="28"/>
      <c r="N27" s="28"/>
    </row>
    <row r="28" spans="1:14" x14ac:dyDescent="0.2">
      <c r="A28" s="37"/>
      <c r="B28" s="32"/>
      <c r="C28" s="33"/>
      <c r="D28" s="34"/>
      <c r="E28" s="35"/>
      <c r="F28" s="34"/>
      <c r="G28" s="36"/>
      <c r="H28" s="37"/>
      <c r="I28" s="74"/>
      <c r="J28" s="3"/>
      <c r="K28" s="3"/>
      <c r="L28" s="11"/>
      <c r="M28" s="3"/>
      <c r="N28" s="3"/>
    </row>
    <row r="29" spans="1:14" s="3" customFormat="1" x14ac:dyDescent="0.2">
      <c r="A29" s="98">
        <v>1</v>
      </c>
      <c r="B29" s="92" t="s">
        <v>10</v>
      </c>
      <c r="C29" s="99"/>
      <c r="D29" s="99"/>
      <c r="E29" s="100">
        <v>0</v>
      </c>
      <c r="F29" s="101">
        <f>D29+E29</f>
        <v>0</v>
      </c>
      <c r="G29" s="102">
        <f>F29-C29</f>
        <v>0</v>
      </c>
      <c r="H29" s="103" t="e">
        <f>F29/C29</f>
        <v>#DIV/0!</v>
      </c>
      <c r="I29" s="104"/>
      <c r="L29" s="11"/>
    </row>
    <row r="30" spans="1:14" s="3" customFormat="1" x14ac:dyDescent="0.2">
      <c r="A30" s="98">
        <v>2</v>
      </c>
      <c r="B30" s="92" t="s">
        <v>11</v>
      </c>
      <c r="C30" s="99"/>
      <c r="D30" s="99"/>
      <c r="E30" s="100">
        <v>0</v>
      </c>
      <c r="F30" s="101">
        <f t="shared" ref="F30:F56" si="1">D30+E30</f>
        <v>0</v>
      </c>
      <c r="G30" s="102">
        <f>F30-C30</f>
        <v>0</v>
      </c>
      <c r="H30" s="103" t="e">
        <f>F30/C30</f>
        <v>#DIV/0!</v>
      </c>
      <c r="I30" s="104"/>
      <c r="L30" s="11"/>
    </row>
    <row r="31" spans="1:14" s="3" customFormat="1" x14ac:dyDescent="0.2">
      <c r="A31" s="98">
        <v>3</v>
      </c>
      <c r="B31" s="92" t="s">
        <v>12</v>
      </c>
      <c r="C31" s="99"/>
      <c r="D31" s="99"/>
      <c r="E31" s="100">
        <v>0</v>
      </c>
      <c r="F31" s="101">
        <f t="shared" si="1"/>
        <v>0</v>
      </c>
      <c r="G31" s="102">
        <f t="shared" ref="G31:G58" si="2">F31-C31</f>
        <v>0</v>
      </c>
      <c r="H31" s="103" t="e">
        <f t="shared" ref="H31:H53" si="3">F31/C31</f>
        <v>#DIV/0!</v>
      </c>
      <c r="I31" s="104"/>
      <c r="L31" s="11"/>
    </row>
    <row r="32" spans="1:14" s="3" customFormat="1" x14ac:dyDescent="0.2">
      <c r="A32" s="98">
        <v>4</v>
      </c>
      <c r="B32" s="92" t="s">
        <v>13</v>
      </c>
      <c r="C32" s="99"/>
      <c r="D32" s="99"/>
      <c r="E32" s="100">
        <v>0</v>
      </c>
      <c r="F32" s="101">
        <f t="shared" si="1"/>
        <v>0</v>
      </c>
      <c r="G32" s="102">
        <f t="shared" si="2"/>
        <v>0</v>
      </c>
      <c r="H32" s="103" t="e">
        <f t="shared" si="3"/>
        <v>#DIV/0!</v>
      </c>
      <c r="I32" s="104"/>
      <c r="L32" s="11"/>
    </row>
    <row r="33" spans="1:12" s="3" customFormat="1" x14ac:dyDescent="0.2">
      <c r="A33" s="98">
        <v>5</v>
      </c>
      <c r="B33" s="92" t="s">
        <v>14</v>
      </c>
      <c r="C33" s="99"/>
      <c r="D33" s="99"/>
      <c r="E33" s="100">
        <v>0</v>
      </c>
      <c r="F33" s="101">
        <f t="shared" si="1"/>
        <v>0</v>
      </c>
      <c r="G33" s="102">
        <f t="shared" si="2"/>
        <v>0</v>
      </c>
      <c r="H33" s="103" t="e">
        <f t="shared" si="3"/>
        <v>#DIV/0!</v>
      </c>
      <c r="I33" s="104"/>
      <c r="L33" s="11"/>
    </row>
    <row r="34" spans="1:12" s="3" customFormat="1" x14ac:dyDescent="0.2">
      <c r="A34" s="98">
        <v>6</v>
      </c>
      <c r="B34" s="92" t="s">
        <v>15</v>
      </c>
      <c r="C34" s="99"/>
      <c r="D34" s="99"/>
      <c r="E34" s="100">
        <v>0</v>
      </c>
      <c r="F34" s="101">
        <f t="shared" si="1"/>
        <v>0</v>
      </c>
      <c r="G34" s="102">
        <f>F34-C34</f>
        <v>0</v>
      </c>
      <c r="H34" s="103" t="e">
        <f>F34/C34</f>
        <v>#DIV/0!</v>
      </c>
      <c r="I34" s="104"/>
      <c r="L34" s="11"/>
    </row>
    <row r="35" spans="1:12" s="3" customFormat="1" x14ac:dyDescent="0.2">
      <c r="A35" s="98">
        <v>7</v>
      </c>
      <c r="B35" s="92" t="s">
        <v>16</v>
      </c>
      <c r="C35" s="99"/>
      <c r="D35" s="99"/>
      <c r="E35" s="100">
        <v>0</v>
      </c>
      <c r="F35" s="101">
        <f t="shared" si="1"/>
        <v>0</v>
      </c>
      <c r="G35" s="102">
        <f t="shared" si="2"/>
        <v>0</v>
      </c>
      <c r="H35" s="103" t="e">
        <f t="shared" si="3"/>
        <v>#DIV/0!</v>
      </c>
      <c r="I35" s="104"/>
      <c r="L35" s="11"/>
    </row>
    <row r="36" spans="1:12" s="3" customFormat="1" x14ac:dyDescent="0.2">
      <c r="A36" s="98">
        <v>8</v>
      </c>
      <c r="B36" s="92" t="s">
        <v>17</v>
      </c>
      <c r="C36" s="99"/>
      <c r="D36" s="99"/>
      <c r="E36" s="100">
        <v>0</v>
      </c>
      <c r="F36" s="101">
        <f t="shared" si="1"/>
        <v>0</v>
      </c>
      <c r="G36" s="102">
        <f>F36-C36</f>
        <v>0</v>
      </c>
      <c r="H36" s="103" t="e">
        <f t="shared" si="3"/>
        <v>#DIV/0!</v>
      </c>
      <c r="I36" s="104"/>
      <c r="L36" s="11"/>
    </row>
    <row r="37" spans="1:12" s="3" customFormat="1" x14ac:dyDescent="0.2">
      <c r="A37" s="98">
        <v>9</v>
      </c>
      <c r="B37" s="92" t="s">
        <v>18</v>
      </c>
      <c r="C37" s="99"/>
      <c r="D37" s="99"/>
      <c r="E37" s="100">
        <v>0</v>
      </c>
      <c r="F37" s="101">
        <f t="shared" si="1"/>
        <v>0</v>
      </c>
      <c r="G37" s="102">
        <f t="shared" si="2"/>
        <v>0</v>
      </c>
      <c r="H37" s="103" t="e">
        <f t="shared" si="3"/>
        <v>#DIV/0!</v>
      </c>
      <c r="I37" s="104"/>
      <c r="L37" s="11"/>
    </row>
    <row r="38" spans="1:12" s="3" customFormat="1" x14ac:dyDescent="0.2">
      <c r="A38" s="98">
        <v>10</v>
      </c>
      <c r="B38" s="92" t="s">
        <v>19</v>
      </c>
      <c r="C38" s="99"/>
      <c r="D38" s="99"/>
      <c r="E38" s="100">
        <v>0</v>
      </c>
      <c r="F38" s="101">
        <f t="shared" si="1"/>
        <v>0</v>
      </c>
      <c r="G38" s="102">
        <f t="shared" si="2"/>
        <v>0</v>
      </c>
      <c r="H38" s="103" t="e">
        <f t="shared" si="3"/>
        <v>#DIV/0!</v>
      </c>
      <c r="I38" s="104"/>
      <c r="L38" s="11"/>
    </row>
    <row r="39" spans="1:12" s="3" customFormat="1" x14ac:dyDescent="0.2">
      <c r="A39" s="98">
        <v>11</v>
      </c>
      <c r="B39" s="92" t="s">
        <v>20</v>
      </c>
      <c r="C39" s="99"/>
      <c r="D39" s="99"/>
      <c r="E39" s="100">
        <v>0</v>
      </c>
      <c r="F39" s="101">
        <f t="shared" si="1"/>
        <v>0</v>
      </c>
      <c r="G39" s="102">
        <f t="shared" si="2"/>
        <v>0</v>
      </c>
      <c r="H39" s="103" t="e">
        <f t="shared" si="3"/>
        <v>#DIV/0!</v>
      </c>
      <c r="I39" s="104"/>
      <c r="L39" s="11"/>
    </row>
    <row r="40" spans="1:12" s="3" customFormat="1" x14ac:dyDescent="0.2">
      <c r="A40" s="98">
        <v>12</v>
      </c>
      <c r="B40" s="92" t="s">
        <v>21</v>
      </c>
      <c r="C40" s="99"/>
      <c r="D40" s="99"/>
      <c r="E40" s="100">
        <v>0</v>
      </c>
      <c r="F40" s="101">
        <f t="shared" si="1"/>
        <v>0</v>
      </c>
      <c r="G40" s="102">
        <f t="shared" si="2"/>
        <v>0</v>
      </c>
      <c r="H40" s="103" t="e">
        <f t="shared" si="3"/>
        <v>#DIV/0!</v>
      </c>
      <c r="I40" s="104"/>
      <c r="L40" s="11"/>
    </row>
    <row r="41" spans="1:12" s="3" customFormat="1" x14ac:dyDescent="0.2">
      <c r="A41" s="98">
        <v>13</v>
      </c>
      <c r="B41" s="92" t="s">
        <v>22</v>
      </c>
      <c r="C41" s="99"/>
      <c r="D41" s="99"/>
      <c r="E41" s="100">
        <v>0</v>
      </c>
      <c r="F41" s="101">
        <f t="shared" si="1"/>
        <v>0</v>
      </c>
      <c r="G41" s="102">
        <f t="shared" si="2"/>
        <v>0</v>
      </c>
      <c r="H41" s="103" t="e">
        <f t="shared" si="3"/>
        <v>#DIV/0!</v>
      </c>
      <c r="I41" s="104"/>
      <c r="L41" s="11"/>
    </row>
    <row r="42" spans="1:12" s="3" customFormat="1" x14ac:dyDescent="0.2">
      <c r="A42" s="98">
        <v>14</v>
      </c>
      <c r="B42" s="92" t="s">
        <v>23</v>
      </c>
      <c r="C42" s="99"/>
      <c r="D42" s="99"/>
      <c r="E42" s="100">
        <v>0</v>
      </c>
      <c r="F42" s="101">
        <f t="shared" si="1"/>
        <v>0</v>
      </c>
      <c r="G42" s="102">
        <f t="shared" si="2"/>
        <v>0</v>
      </c>
      <c r="H42" s="103" t="e">
        <f t="shared" si="3"/>
        <v>#DIV/0!</v>
      </c>
      <c r="I42" s="104"/>
      <c r="L42" s="11"/>
    </row>
    <row r="43" spans="1:12" s="3" customFormat="1" x14ac:dyDescent="0.2">
      <c r="A43" s="98">
        <v>15</v>
      </c>
      <c r="B43" s="92" t="s">
        <v>24</v>
      </c>
      <c r="C43" s="99"/>
      <c r="D43" s="99"/>
      <c r="E43" s="100">
        <v>0</v>
      </c>
      <c r="F43" s="101">
        <f t="shared" si="1"/>
        <v>0</v>
      </c>
      <c r="G43" s="102">
        <f t="shared" si="2"/>
        <v>0</v>
      </c>
      <c r="H43" s="103" t="e">
        <f t="shared" si="3"/>
        <v>#DIV/0!</v>
      </c>
      <c r="I43" s="104"/>
      <c r="L43" s="11"/>
    </row>
    <row r="44" spans="1:12" s="3" customFormat="1" x14ac:dyDescent="0.2">
      <c r="A44" s="98">
        <v>16</v>
      </c>
      <c r="B44" s="92" t="s">
        <v>25</v>
      </c>
      <c r="C44" s="99"/>
      <c r="D44" s="99"/>
      <c r="E44" s="100">
        <v>0</v>
      </c>
      <c r="F44" s="101">
        <f t="shared" si="1"/>
        <v>0</v>
      </c>
      <c r="G44" s="102">
        <f t="shared" si="2"/>
        <v>0</v>
      </c>
      <c r="H44" s="103" t="e">
        <f t="shared" si="3"/>
        <v>#DIV/0!</v>
      </c>
      <c r="I44" s="104"/>
      <c r="L44" s="11"/>
    </row>
    <row r="45" spans="1:12" s="3" customFormat="1" x14ac:dyDescent="0.2">
      <c r="A45" s="98">
        <v>17</v>
      </c>
      <c r="B45" s="92" t="s">
        <v>26</v>
      </c>
      <c r="C45" s="99"/>
      <c r="D45" s="99"/>
      <c r="E45" s="100">
        <v>0</v>
      </c>
      <c r="F45" s="101">
        <f t="shared" si="1"/>
        <v>0</v>
      </c>
      <c r="G45" s="102">
        <f t="shared" si="2"/>
        <v>0</v>
      </c>
      <c r="H45" s="103" t="e">
        <f t="shared" si="3"/>
        <v>#DIV/0!</v>
      </c>
      <c r="I45" s="104"/>
      <c r="L45" s="11"/>
    </row>
    <row r="46" spans="1:12" s="3" customFormat="1" x14ac:dyDescent="0.2">
      <c r="A46" s="98">
        <v>18</v>
      </c>
      <c r="B46" s="92" t="s">
        <v>27</v>
      </c>
      <c r="C46" s="99"/>
      <c r="D46" s="99"/>
      <c r="E46" s="100">
        <v>0</v>
      </c>
      <c r="F46" s="101">
        <f t="shared" si="1"/>
        <v>0</v>
      </c>
      <c r="G46" s="102">
        <f t="shared" si="2"/>
        <v>0</v>
      </c>
      <c r="H46" s="103" t="e">
        <f t="shared" si="3"/>
        <v>#DIV/0!</v>
      </c>
      <c r="I46" s="104"/>
      <c r="L46" s="11"/>
    </row>
    <row r="47" spans="1:12" s="3" customFormat="1" x14ac:dyDescent="0.2">
      <c r="A47" s="98">
        <v>19</v>
      </c>
      <c r="B47" s="92" t="s">
        <v>28</v>
      </c>
      <c r="C47" s="99"/>
      <c r="D47" s="99"/>
      <c r="E47" s="100">
        <v>0</v>
      </c>
      <c r="F47" s="101">
        <f t="shared" si="1"/>
        <v>0</v>
      </c>
      <c r="G47" s="102">
        <f t="shared" si="2"/>
        <v>0</v>
      </c>
      <c r="H47" s="103" t="e">
        <f t="shared" si="3"/>
        <v>#DIV/0!</v>
      </c>
      <c r="I47" s="104"/>
      <c r="L47" s="11"/>
    </row>
    <row r="48" spans="1:12" s="3" customFormat="1" x14ac:dyDescent="0.2">
      <c r="A48" s="98">
        <v>20</v>
      </c>
      <c r="B48" s="92" t="s">
        <v>29</v>
      </c>
      <c r="C48" s="99"/>
      <c r="D48" s="99"/>
      <c r="E48" s="100">
        <v>0</v>
      </c>
      <c r="F48" s="101">
        <f t="shared" si="1"/>
        <v>0</v>
      </c>
      <c r="G48" s="102">
        <f t="shared" si="2"/>
        <v>0</v>
      </c>
      <c r="H48" s="103" t="e">
        <f t="shared" si="3"/>
        <v>#DIV/0!</v>
      </c>
      <c r="I48" s="104"/>
      <c r="L48" s="11"/>
    </row>
    <row r="49" spans="1:14" s="3" customFormat="1" x14ac:dyDescent="0.2">
      <c r="A49" s="98">
        <v>22</v>
      </c>
      <c r="B49" s="92" t="s">
        <v>30</v>
      </c>
      <c r="C49" s="99"/>
      <c r="D49" s="99"/>
      <c r="E49" s="100">
        <v>0</v>
      </c>
      <c r="F49" s="101">
        <f t="shared" si="1"/>
        <v>0</v>
      </c>
      <c r="G49" s="102">
        <f t="shared" si="2"/>
        <v>0</v>
      </c>
      <c r="H49" s="103" t="e">
        <f t="shared" si="3"/>
        <v>#DIV/0!</v>
      </c>
      <c r="I49" s="104"/>
      <c r="L49" s="11"/>
    </row>
    <row r="50" spans="1:14" s="3" customFormat="1" x14ac:dyDescent="0.2">
      <c r="A50" s="98">
        <v>23</v>
      </c>
      <c r="B50" s="92" t="s">
        <v>31</v>
      </c>
      <c r="C50" s="99"/>
      <c r="D50" s="99"/>
      <c r="E50" s="100">
        <v>0</v>
      </c>
      <c r="F50" s="101">
        <f t="shared" si="1"/>
        <v>0</v>
      </c>
      <c r="G50" s="102">
        <f t="shared" si="2"/>
        <v>0</v>
      </c>
      <c r="H50" s="103" t="e">
        <f t="shared" si="3"/>
        <v>#DIV/0!</v>
      </c>
      <c r="I50" s="104"/>
      <c r="L50" s="11"/>
    </row>
    <row r="51" spans="1:14" s="3" customFormat="1" x14ac:dyDescent="0.2">
      <c r="A51" s="98">
        <v>24</v>
      </c>
      <c r="B51" s="92" t="s">
        <v>32</v>
      </c>
      <c r="C51" s="99"/>
      <c r="D51" s="99"/>
      <c r="E51" s="100">
        <v>0</v>
      </c>
      <c r="F51" s="101">
        <f t="shared" si="1"/>
        <v>0</v>
      </c>
      <c r="G51" s="102">
        <f t="shared" si="2"/>
        <v>0</v>
      </c>
      <c r="H51" s="103" t="e">
        <f t="shared" si="3"/>
        <v>#DIV/0!</v>
      </c>
      <c r="I51" s="104"/>
      <c r="L51" s="11"/>
    </row>
    <row r="52" spans="1:14" s="3" customFormat="1" x14ac:dyDescent="0.2">
      <c r="A52" s="98">
        <v>25</v>
      </c>
      <c r="B52" s="92" t="s">
        <v>33</v>
      </c>
      <c r="C52" s="99"/>
      <c r="D52" s="99"/>
      <c r="E52" s="100">
        <v>0</v>
      </c>
      <c r="F52" s="101">
        <f t="shared" si="1"/>
        <v>0</v>
      </c>
      <c r="G52" s="102">
        <f t="shared" si="2"/>
        <v>0</v>
      </c>
      <c r="H52" s="103" t="e">
        <f t="shared" si="3"/>
        <v>#DIV/0!</v>
      </c>
      <c r="I52" s="104"/>
      <c r="L52" s="11"/>
    </row>
    <row r="53" spans="1:14" s="3" customFormat="1" x14ac:dyDescent="0.2">
      <c r="A53" s="98">
        <v>26</v>
      </c>
      <c r="B53" s="92" t="s">
        <v>34</v>
      </c>
      <c r="C53" s="99"/>
      <c r="D53" s="99"/>
      <c r="E53" s="100">
        <v>0</v>
      </c>
      <c r="F53" s="101">
        <f t="shared" si="1"/>
        <v>0</v>
      </c>
      <c r="G53" s="102">
        <f t="shared" si="2"/>
        <v>0</v>
      </c>
      <c r="H53" s="103" t="e">
        <f t="shared" si="3"/>
        <v>#DIV/0!</v>
      </c>
      <c r="I53" s="104"/>
      <c r="L53" s="11"/>
    </row>
    <row r="54" spans="1:14" s="3" customFormat="1" x14ac:dyDescent="0.2">
      <c r="A54" s="98">
        <v>27</v>
      </c>
      <c r="B54" s="92" t="s">
        <v>35</v>
      </c>
      <c r="C54" s="105"/>
      <c r="D54" s="105"/>
      <c r="E54" s="100">
        <v>0</v>
      </c>
      <c r="F54" s="101">
        <f t="shared" si="1"/>
        <v>0</v>
      </c>
      <c r="G54" s="102">
        <f>F54-C54</f>
        <v>0</v>
      </c>
      <c r="H54" s="103" t="e">
        <f>F54/C54</f>
        <v>#DIV/0!</v>
      </c>
      <c r="I54" s="104"/>
      <c r="L54" s="11"/>
    </row>
    <row r="55" spans="1:14" s="3" customFormat="1" x14ac:dyDescent="0.2">
      <c r="A55" s="98" t="s">
        <v>113</v>
      </c>
      <c r="B55" s="92" t="s">
        <v>36</v>
      </c>
      <c r="C55" s="105"/>
      <c r="D55" s="105"/>
      <c r="E55" s="100">
        <v>0</v>
      </c>
      <c r="F55" s="101">
        <f t="shared" si="1"/>
        <v>0</v>
      </c>
      <c r="G55" s="102">
        <f>F55-C55</f>
        <v>0</v>
      </c>
      <c r="H55" s="103" t="e">
        <f>F55/C55</f>
        <v>#DIV/0!</v>
      </c>
      <c r="I55" s="104"/>
      <c r="L55" s="11"/>
    </row>
    <row r="56" spans="1:14" s="3" customFormat="1" x14ac:dyDescent="0.2">
      <c r="A56" s="220" t="s">
        <v>114</v>
      </c>
      <c r="B56" s="221" t="s">
        <v>115</v>
      </c>
      <c r="C56" s="222"/>
      <c r="D56" s="222"/>
      <c r="E56" s="100">
        <v>0</v>
      </c>
      <c r="F56" s="223">
        <f t="shared" si="1"/>
        <v>0</v>
      </c>
      <c r="G56" s="224">
        <f>F56-C56</f>
        <v>0</v>
      </c>
      <c r="H56" s="225" t="e">
        <f>F56/C56</f>
        <v>#DIV/0!</v>
      </c>
      <c r="I56" s="226"/>
      <c r="L56" s="11"/>
    </row>
    <row r="57" spans="1:14" x14ac:dyDescent="0.2">
      <c r="A57" s="37"/>
      <c r="B57" s="32"/>
      <c r="C57" s="33"/>
      <c r="D57" s="38"/>
      <c r="E57" s="39"/>
      <c r="F57" s="34"/>
      <c r="G57" s="36"/>
      <c r="H57" s="40"/>
      <c r="I57" s="74"/>
      <c r="J57" s="3"/>
      <c r="K57" s="3"/>
      <c r="L57" s="11"/>
      <c r="M57" s="3"/>
      <c r="N57" s="3"/>
    </row>
    <row r="58" spans="1:14" s="41" customFormat="1" x14ac:dyDescent="0.2">
      <c r="A58" s="295" t="s">
        <v>37</v>
      </c>
      <c r="B58" s="295"/>
      <c r="C58" s="122">
        <f>SUM(C28:C57)</f>
        <v>0</v>
      </c>
      <c r="D58" s="119">
        <f>SUM(D28:D57)</f>
        <v>0</v>
      </c>
      <c r="E58" s="123">
        <f>SUM(E28:E57)</f>
        <v>0</v>
      </c>
      <c r="F58" s="119">
        <f>SUM(F28:F57)</f>
        <v>0</v>
      </c>
      <c r="G58" s="119">
        <f t="shared" si="2"/>
        <v>0</v>
      </c>
      <c r="H58" s="120" t="e">
        <f>F58/C58</f>
        <v>#DIV/0!</v>
      </c>
      <c r="I58" s="124"/>
      <c r="J58" s="3"/>
      <c r="K58" s="3"/>
      <c r="L58" s="11"/>
      <c r="M58" s="3"/>
      <c r="N58" s="3"/>
    </row>
    <row r="59" spans="1:14" x14ac:dyDescent="0.2">
      <c r="A59" s="37"/>
      <c r="B59" s="32"/>
      <c r="C59" s="33"/>
      <c r="D59" s="38"/>
      <c r="E59" s="39"/>
      <c r="F59" s="34"/>
      <c r="G59" s="36"/>
      <c r="H59" s="40"/>
      <c r="I59" s="74"/>
      <c r="J59" s="3"/>
      <c r="K59" s="3"/>
      <c r="L59" s="11"/>
      <c r="M59" s="3"/>
      <c r="N59" s="3"/>
    </row>
    <row r="60" spans="1:14" x14ac:dyDescent="0.2">
      <c r="A60" s="31"/>
      <c r="B60" s="32"/>
      <c r="C60" s="33"/>
      <c r="D60" s="34"/>
      <c r="E60" s="35"/>
      <c r="F60" s="34"/>
      <c r="G60" s="36"/>
      <c r="H60" s="40"/>
      <c r="I60" s="73"/>
    </row>
    <row r="61" spans="1:14" ht="22.5" x14ac:dyDescent="0.3">
      <c r="A61" s="294" t="s">
        <v>65</v>
      </c>
      <c r="B61" s="294"/>
      <c r="C61" s="294"/>
      <c r="D61" s="294"/>
      <c r="E61" s="294"/>
      <c r="F61" s="294"/>
      <c r="G61" s="294"/>
      <c r="H61" s="294"/>
      <c r="I61" s="71"/>
    </row>
    <row r="62" spans="1:14" s="64" customFormat="1" ht="31.5" customHeight="1" x14ac:dyDescent="0.25">
      <c r="A62" s="202" t="s">
        <v>2</v>
      </c>
      <c r="B62" s="203" t="s">
        <v>3</v>
      </c>
      <c r="C62" s="204" t="s">
        <v>4</v>
      </c>
      <c r="D62" s="205" t="s">
        <v>67</v>
      </c>
      <c r="E62" s="206" t="s">
        <v>68</v>
      </c>
      <c r="F62" s="205" t="s">
        <v>7</v>
      </c>
      <c r="G62" s="205" t="s">
        <v>69</v>
      </c>
      <c r="H62" s="205" t="s">
        <v>8</v>
      </c>
      <c r="I62" s="205" t="s">
        <v>75</v>
      </c>
      <c r="J62" s="28"/>
      <c r="K62" s="28"/>
      <c r="L62" s="29"/>
      <c r="M62" s="28"/>
      <c r="N62" s="28"/>
    </row>
    <row r="63" spans="1:14" s="63" customFormat="1" ht="15.75" customHeight="1" x14ac:dyDescent="0.25">
      <c r="A63" s="56"/>
      <c r="B63" s="57"/>
      <c r="C63" s="58"/>
      <c r="D63" s="59"/>
      <c r="E63" s="60"/>
      <c r="F63" s="59"/>
      <c r="G63" s="59"/>
      <c r="H63" s="59"/>
      <c r="I63" s="78"/>
      <c r="J63" s="61"/>
      <c r="K63" s="61"/>
      <c r="L63" s="62"/>
      <c r="M63" s="61"/>
      <c r="N63" s="61"/>
    </row>
    <row r="64" spans="1:14" s="63" customFormat="1" ht="15.75" customHeight="1" x14ac:dyDescent="0.2">
      <c r="A64" s="98">
        <v>1</v>
      </c>
      <c r="B64" s="92" t="s">
        <v>39</v>
      </c>
      <c r="C64" s="107"/>
      <c r="D64" s="107"/>
      <c r="E64" s="100">
        <v>0</v>
      </c>
      <c r="F64" s="101">
        <f>D64+E64</f>
        <v>0</v>
      </c>
      <c r="G64" s="102">
        <f>F64-C64</f>
        <v>0</v>
      </c>
      <c r="H64" s="103" t="e">
        <f>F64/C64</f>
        <v>#DIV/0!</v>
      </c>
      <c r="I64" s="104"/>
      <c r="J64" s="61"/>
      <c r="K64" s="61"/>
      <c r="L64" s="62"/>
      <c r="M64" s="61"/>
      <c r="N64" s="61"/>
    </row>
    <row r="65" spans="1:12" s="3" customFormat="1" x14ac:dyDescent="0.2">
      <c r="A65" s="98">
        <v>3</v>
      </c>
      <c r="B65" s="92" t="s">
        <v>118</v>
      </c>
      <c r="C65" s="107"/>
      <c r="D65" s="107"/>
      <c r="E65" s="100">
        <v>0</v>
      </c>
      <c r="F65" s="101">
        <f>D65+E65</f>
        <v>0</v>
      </c>
      <c r="G65" s="102">
        <f>F65-C65</f>
        <v>0</v>
      </c>
      <c r="H65" s="103" t="e">
        <f>F65/C65</f>
        <v>#DIV/0!</v>
      </c>
      <c r="I65" s="104"/>
      <c r="L65" s="11"/>
    </row>
    <row r="66" spans="1:12" s="3" customFormat="1" x14ac:dyDescent="0.2">
      <c r="A66" s="98">
        <v>5</v>
      </c>
      <c r="B66" s="92" t="s">
        <v>73</v>
      </c>
      <c r="C66" s="107"/>
      <c r="D66" s="107"/>
      <c r="E66" s="100">
        <v>0</v>
      </c>
      <c r="F66" s="101">
        <f>D66+E66</f>
        <v>0</v>
      </c>
      <c r="G66" s="102">
        <f>F66-C66</f>
        <v>0</v>
      </c>
      <c r="H66" s="103" t="e">
        <f>F66/C66</f>
        <v>#DIV/0!</v>
      </c>
      <c r="I66" s="104"/>
      <c r="L66" s="11"/>
    </row>
    <row r="67" spans="1:12" s="3" customFormat="1" x14ac:dyDescent="0.2">
      <c r="A67" s="98">
        <v>6</v>
      </c>
      <c r="B67" s="92" t="s">
        <v>40</v>
      </c>
      <c r="C67" s="107"/>
      <c r="D67" s="107"/>
      <c r="E67" s="100">
        <v>0</v>
      </c>
      <c r="F67" s="101">
        <f t="shared" ref="F67:F76" si="4">D67+E67</f>
        <v>0</v>
      </c>
      <c r="G67" s="102">
        <f t="shared" ref="G67:G74" si="5">F67-C67</f>
        <v>0</v>
      </c>
      <c r="H67" s="103" t="e">
        <f>F67/C67</f>
        <v>#DIV/0!</v>
      </c>
      <c r="I67" s="104"/>
      <c r="L67" s="11"/>
    </row>
    <row r="68" spans="1:12" s="3" customFormat="1" x14ac:dyDescent="0.2">
      <c r="A68" s="98">
        <v>7</v>
      </c>
      <c r="B68" s="92" t="s">
        <v>41</v>
      </c>
      <c r="C68" s="107"/>
      <c r="D68" s="107"/>
      <c r="E68" s="100">
        <v>0</v>
      </c>
      <c r="F68" s="101">
        <f t="shared" si="4"/>
        <v>0</v>
      </c>
      <c r="G68" s="102">
        <f t="shared" si="5"/>
        <v>0</v>
      </c>
      <c r="H68" s="103" t="e">
        <f t="shared" ref="H68:H74" si="6">F68/C68</f>
        <v>#DIV/0!</v>
      </c>
      <c r="I68" s="104"/>
      <c r="L68" s="11"/>
    </row>
    <row r="69" spans="1:12" s="3" customFormat="1" x14ac:dyDescent="0.2">
      <c r="A69" s="98" t="s">
        <v>110</v>
      </c>
      <c r="B69" s="92" t="s">
        <v>112</v>
      </c>
      <c r="C69" s="107"/>
      <c r="D69" s="107"/>
      <c r="E69" s="100">
        <v>0</v>
      </c>
      <c r="F69" s="101">
        <f t="shared" si="4"/>
        <v>0</v>
      </c>
      <c r="G69" s="102">
        <f t="shared" si="5"/>
        <v>0</v>
      </c>
      <c r="H69" s="103" t="e">
        <f t="shared" si="6"/>
        <v>#DIV/0!</v>
      </c>
      <c r="I69" s="104"/>
      <c r="L69" s="11"/>
    </row>
    <row r="70" spans="1:12" s="3" customFormat="1" x14ac:dyDescent="0.2">
      <c r="A70" s="98" t="s">
        <v>111</v>
      </c>
      <c r="B70" s="92" t="s">
        <v>42</v>
      </c>
      <c r="C70" s="107"/>
      <c r="D70" s="107"/>
      <c r="E70" s="100">
        <v>0</v>
      </c>
      <c r="F70" s="101">
        <f t="shared" si="4"/>
        <v>0</v>
      </c>
      <c r="G70" s="102">
        <f t="shared" si="5"/>
        <v>0</v>
      </c>
      <c r="H70" s="103" t="e">
        <f t="shared" si="6"/>
        <v>#DIV/0!</v>
      </c>
      <c r="I70" s="104"/>
      <c r="L70" s="11"/>
    </row>
    <row r="71" spans="1:12" s="3" customFormat="1" x14ac:dyDescent="0.2">
      <c r="A71" s="98">
        <v>9</v>
      </c>
      <c r="B71" s="92" t="s">
        <v>74</v>
      </c>
      <c r="C71" s="107"/>
      <c r="D71" s="107"/>
      <c r="E71" s="100">
        <v>0</v>
      </c>
      <c r="F71" s="101">
        <f t="shared" si="4"/>
        <v>0</v>
      </c>
      <c r="G71" s="102">
        <f t="shared" si="5"/>
        <v>0</v>
      </c>
      <c r="H71" s="103" t="e">
        <f t="shared" si="6"/>
        <v>#DIV/0!</v>
      </c>
      <c r="I71" s="104"/>
      <c r="L71" s="11"/>
    </row>
    <row r="72" spans="1:12" s="3" customFormat="1" x14ac:dyDescent="0.2">
      <c r="A72" s="98">
        <v>10</v>
      </c>
      <c r="B72" s="92" t="s">
        <v>43</v>
      </c>
      <c r="C72" s="107"/>
      <c r="D72" s="101"/>
      <c r="E72" s="100">
        <v>0</v>
      </c>
      <c r="F72" s="101">
        <f t="shared" si="4"/>
        <v>0</v>
      </c>
      <c r="G72" s="102">
        <f t="shared" si="5"/>
        <v>0</v>
      </c>
      <c r="H72" s="103" t="e">
        <f t="shared" si="6"/>
        <v>#DIV/0!</v>
      </c>
      <c r="I72" s="104"/>
      <c r="L72" s="11"/>
    </row>
    <row r="73" spans="1:12" s="3" customFormat="1" x14ac:dyDescent="0.2">
      <c r="A73" s="98">
        <v>11</v>
      </c>
      <c r="B73" s="92" t="s">
        <v>44</v>
      </c>
      <c r="C73" s="107"/>
      <c r="D73" s="101"/>
      <c r="E73" s="100">
        <v>0</v>
      </c>
      <c r="F73" s="101">
        <f t="shared" si="4"/>
        <v>0</v>
      </c>
      <c r="G73" s="102">
        <f t="shared" si="5"/>
        <v>0</v>
      </c>
      <c r="H73" s="103" t="e">
        <f>F73/C73</f>
        <v>#DIV/0!</v>
      </c>
      <c r="I73" s="104"/>
      <c r="L73" s="11"/>
    </row>
    <row r="74" spans="1:12" s="3" customFormat="1" x14ac:dyDescent="0.2">
      <c r="A74" s="98">
        <v>12</v>
      </c>
      <c r="B74" s="92" t="s">
        <v>45</v>
      </c>
      <c r="C74" s="107"/>
      <c r="D74" s="101"/>
      <c r="E74" s="100">
        <v>0</v>
      </c>
      <c r="F74" s="101">
        <f t="shared" si="4"/>
        <v>0</v>
      </c>
      <c r="G74" s="102">
        <f t="shared" si="5"/>
        <v>0</v>
      </c>
      <c r="H74" s="103" t="e">
        <f t="shared" si="6"/>
        <v>#DIV/0!</v>
      </c>
      <c r="I74" s="104"/>
      <c r="L74" s="11"/>
    </row>
    <row r="75" spans="1:12" s="3" customFormat="1" x14ac:dyDescent="0.2">
      <c r="A75" s="98">
        <v>13</v>
      </c>
      <c r="B75" s="92" t="s">
        <v>46</v>
      </c>
      <c r="C75" s="106"/>
      <c r="D75" s="101"/>
      <c r="E75" s="100">
        <v>0</v>
      </c>
      <c r="F75" s="101">
        <f t="shared" si="4"/>
        <v>0</v>
      </c>
      <c r="G75" s="102">
        <f>F75-C75</f>
        <v>0</v>
      </c>
      <c r="H75" s="103" t="e">
        <f>F75/C75</f>
        <v>#DIV/0!</v>
      </c>
      <c r="I75" s="104"/>
      <c r="L75" s="11"/>
    </row>
    <row r="76" spans="1:12" s="3" customFormat="1" x14ac:dyDescent="0.2">
      <c r="A76" s="98">
        <v>18</v>
      </c>
      <c r="B76" s="92" t="s">
        <v>47</v>
      </c>
      <c r="C76" s="106"/>
      <c r="D76" s="101"/>
      <c r="E76" s="100">
        <v>0</v>
      </c>
      <c r="F76" s="101">
        <f t="shared" si="4"/>
        <v>0</v>
      </c>
      <c r="G76" s="102">
        <f>F76-C76</f>
        <v>0</v>
      </c>
      <c r="H76" s="103" t="e">
        <f>F76/C76</f>
        <v>#DIV/0!</v>
      </c>
      <c r="I76" s="104"/>
      <c r="L76" s="11"/>
    </row>
    <row r="77" spans="1:12" x14ac:dyDescent="0.2">
      <c r="A77" s="37"/>
      <c r="B77" s="32"/>
      <c r="C77" s="33"/>
      <c r="D77" s="34"/>
      <c r="E77" s="35"/>
      <c r="F77" s="34"/>
      <c r="G77" s="36"/>
      <c r="H77" s="40" t="str">
        <f>IF(ISERROR(D77/C77),"",D77/C77)</f>
        <v/>
      </c>
      <c r="I77" s="73"/>
    </row>
    <row r="78" spans="1:12" s="41" customFormat="1" x14ac:dyDescent="0.2">
      <c r="A78" s="295" t="s">
        <v>66</v>
      </c>
      <c r="B78" s="295"/>
      <c r="C78" s="122">
        <f>SUM(C63:C76)</f>
        <v>0</v>
      </c>
      <c r="D78" s="119">
        <f>SUM(D63:D76)</f>
        <v>0</v>
      </c>
      <c r="E78" s="123">
        <f>SUM(E63:E76)</f>
        <v>0</v>
      </c>
      <c r="F78" s="119">
        <f>SUM(F63:F76)</f>
        <v>0</v>
      </c>
      <c r="G78" s="119">
        <f>F78-C78</f>
        <v>0</v>
      </c>
      <c r="H78" s="120" t="e">
        <f>F78/C78</f>
        <v>#DIV/0!</v>
      </c>
      <c r="I78" s="125"/>
      <c r="L78" s="6"/>
    </row>
    <row r="79" spans="1:12" x14ac:dyDescent="0.2">
      <c r="A79" s="31"/>
      <c r="B79" s="32"/>
      <c r="C79" s="33"/>
      <c r="D79" s="34"/>
      <c r="E79" s="35"/>
      <c r="F79" s="34"/>
      <c r="G79" s="36"/>
      <c r="H79" s="40" t="str">
        <f>IF(ISERROR(D79/C79),"",D79/C79)</f>
        <v/>
      </c>
      <c r="I79" s="73"/>
    </row>
    <row r="80" spans="1:12" x14ac:dyDescent="0.2">
      <c r="A80" s="116"/>
      <c r="B80" s="143" t="s">
        <v>38</v>
      </c>
      <c r="C80" s="122">
        <f>E22</f>
        <v>0</v>
      </c>
      <c r="D80" s="117"/>
      <c r="E80" s="118"/>
      <c r="F80" s="117"/>
      <c r="G80" s="119"/>
      <c r="H80" s="120"/>
      <c r="I80" s="121"/>
    </row>
    <row r="81" spans="1:12" x14ac:dyDescent="0.2">
      <c r="A81" s="31"/>
      <c r="B81" s="32"/>
      <c r="C81" s="33"/>
      <c r="D81" s="34"/>
      <c r="E81" s="35"/>
      <c r="F81" s="34"/>
      <c r="G81" s="36"/>
      <c r="H81" s="40"/>
      <c r="I81" s="73"/>
    </row>
    <row r="82" spans="1:12" s="66" customFormat="1" ht="18" x14ac:dyDescent="0.25">
      <c r="A82" s="303" t="s">
        <v>48</v>
      </c>
      <c r="B82" s="303"/>
      <c r="C82" s="65">
        <f>C58+C78+C80</f>
        <v>0</v>
      </c>
      <c r="D82" s="65">
        <f>D58+D78</f>
        <v>0</v>
      </c>
      <c r="E82" s="65">
        <f>E58+E78</f>
        <v>0</v>
      </c>
      <c r="F82" s="65">
        <f>F58+F78</f>
        <v>0</v>
      </c>
      <c r="G82" s="142">
        <f>F82-C82</f>
        <v>0</v>
      </c>
      <c r="H82" s="68" t="e">
        <f>F82/C82</f>
        <v>#DIV/0!</v>
      </c>
      <c r="I82" s="80"/>
      <c r="L82" s="67"/>
    </row>
    <row r="83" spans="1:12" x14ac:dyDescent="0.2">
      <c r="I83" s="73"/>
    </row>
    <row r="84" spans="1:12" ht="22.5" x14ac:dyDescent="0.3">
      <c r="A84" s="294" t="s">
        <v>49</v>
      </c>
      <c r="B84" s="294"/>
      <c r="C84" s="294"/>
      <c r="D84" s="294"/>
      <c r="E84" s="294"/>
      <c r="F84" s="294"/>
      <c r="G84" s="294"/>
      <c r="H84" s="294"/>
      <c r="I84" s="81"/>
    </row>
    <row r="85" spans="1:12" x14ac:dyDescent="0.2">
      <c r="I85" s="73"/>
    </row>
    <row r="86" spans="1:12" s="30" customFormat="1" ht="36" x14ac:dyDescent="0.25">
      <c r="A86" s="307" t="s">
        <v>50</v>
      </c>
      <c r="B86" s="307"/>
      <c r="C86" s="207" t="s">
        <v>51</v>
      </c>
      <c r="D86" s="208" t="s">
        <v>5</v>
      </c>
      <c r="E86" s="209" t="s">
        <v>6</v>
      </c>
      <c r="F86" s="208" t="s">
        <v>7</v>
      </c>
      <c r="G86" s="208" t="s">
        <v>70</v>
      </c>
      <c r="H86" s="208" t="s">
        <v>8</v>
      </c>
      <c r="I86" s="210" t="s">
        <v>75</v>
      </c>
      <c r="J86" s="42"/>
      <c r="K86" s="42"/>
      <c r="L86" s="43"/>
    </row>
    <row r="87" spans="1:12" s="3" customFormat="1" x14ac:dyDescent="0.2">
      <c r="A87" s="304"/>
      <c r="B87" s="304"/>
      <c r="C87" s="108"/>
      <c r="D87" s="109"/>
      <c r="E87" s="110"/>
      <c r="F87" s="109"/>
      <c r="G87" s="111"/>
      <c r="H87" s="112"/>
      <c r="I87" s="113"/>
      <c r="L87" s="11"/>
    </row>
    <row r="88" spans="1:12" x14ac:dyDescent="0.2">
      <c r="A88" s="304" t="s">
        <v>91</v>
      </c>
      <c r="B88" s="304"/>
      <c r="C88" s="108"/>
      <c r="D88" s="109"/>
      <c r="E88" s="110">
        <v>0</v>
      </c>
      <c r="F88" s="109">
        <f>D88+E88</f>
        <v>0</v>
      </c>
      <c r="G88" s="111">
        <f>F88-C88</f>
        <v>0</v>
      </c>
      <c r="H88" s="112" t="e">
        <f>F88/C88</f>
        <v>#DIV/0!</v>
      </c>
      <c r="I88" s="140"/>
    </row>
    <row r="89" spans="1:12" x14ac:dyDescent="0.2">
      <c r="A89" s="304" t="s">
        <v>92</v>
      </c>
      <c r="B89" s="304"/>
      <c r="C89" s="108"/>
      <c r="D89" s="109"/>
      <c r="E89" s="110">
        <v>0</v>
      </c>
      <c r="F89" s="109">
        <f>D89+E89</f>
        <v>0</v>
      </c>
      <c r="G89" s="111">
        <f>F89-C89</f>
        <v>0</v>
      </c>
      <c r="H89" s="112" t="e">
        <f>F89/C89</f>
        <v>#DIV/0!</v>
      </c>
      <c r="I89" s="140"/>
    </row>
    <row r="90" spans="1:12" x14ac:dyDescent="0.2">
      <c r="A90" s="305"/>
      <c r="B90" s="305"/>
      <c r="C90" s="114"/>
      <c r="D90" s="115"/>
      <c r="E90" s="110">
        <v>0</v>
      </c>
      <c r="F90" s="109">
        <f>D90+E90</f>
        <v>0</v>
      </c>
      <c r="G90" s="111">
        <f>F90-C90</f>
        <v>0</v>
      </c>
      <c r="H90" s="112" t="e">
        <f>F90/C90</f>
        <v>#DIV/0!</v>
      </c>
      <c r="I90" s="141"/>
    </row>
    <row r="91" spans="1:12" ht="18" x14ac:dyDescent="0.25">
      <c r="A91" s="306" t="s">
        <v>93</v>
      </c>
      <c r="B91" s="306"/>
      <c r="C91" s="211">
        <f>SUM(C87:C90)</f>
        <v>0</v>
      </c>
      <c r="D91" s="211">
        <f t="shared" ref="D91:F91" si="7">SUM(D87:D90)</f>
        <v>0</v>
      </c>
      <c r="E91" s="211">
        <f t="shared" si="7"/>
        <v>0</v>
      </c>
      <c r="F91" s="211">
        <f t="shared" si="7"/>
        <v>0</v>
      </c>
      <c r="G91" s="212">
        <f>SUM(G87:G90)</f>
        <v>0</v>
      </c>
      <c r="H91" s="213" t="str">
        <f>IF(ISERROR(D91/C91),"",D91/C91)</f>
        <v/>
      </c>
      <c r="I91" s="214"/>
    </row>
    <row r="93" spans="1:12" ht="15.75" x14ac:dyDescent="0.25">
      <c r="A93" s="139" t="e">
        <f ca="1">CELL("FILENAME")</f>
        <v>#N/A</v>
      </c>
    </row>
  </sheetData>
  <mergeCells count="17">
    <mergeCell ref="A91:B91"/>
    <mergeCell ref="A86:B86"/>
    <mergeCell ref="A87:B87"/>
    <mergeCell ref="A88:B88"/>
    <mergeCell ref="A89:B89"/>
    <mergeCell ref="A90:B90"/>
    <mergeCell ref="A1:H1"/>
    <mergeCell ref="B3:E3"/>
    <mergeCell ref="B4:E4"/>
    <mergeCell ref="B5:E5"/>
    <mergeCell ref="A7:E7"/>
    <mergeCell ref="A84:H84"/>
    <mergeCell ref="A26:H26"/>
    <mergeCell ref="A58:B58"/>
    <mergeCell ref="A61:H61"/>
    <mergeCell ref="A78:B78"/>
    <mergeCell ref="A82:B82"/>
  </mergeCells>
  <conditionalFormatting sqref="G2:G6 G92:G65542">
    <cfRule type="cellIs" dxfId="35" priority="35" stopIfTrue="1" operator="lessThan">
      <formula>0</formula>
    </cfRule>
    <cfRule type="cellIs" dxfId="34" priority="36" stopIfTrue="1" operator="greaterThan">
      <formula>0</formula>
    </cfRule>
  </conditionalFormatting>
  <conditionalFormatting sqref="E29:E56">
    <cfRule type="cellIs" dxfId="33" priority="32" stopIfTrue="1" operator="equal">
      <formula>0</formula>
    </cfRule>
  </conditionalFormatting>
  <conditionalFormatting sqref="G28:G33 G85 G25 G7:G21 G35:G54 G83 G81 G65 G57:G60 G77:G79 G67:G74">
    <cfRule type="cellIs" dxfId="32" priority="33" stopIfTrue="1" operator="lessThan">
      <formula>0</formula>
    </cfRule>
    <cfRule type="cellIs" dxfId="31" priority="34" stopIfTrue="1" operator="greaterThan">
      <formula>0</formula>
    </cfRule>
  </conditionalFormatting>
  <conditionalFormatting sqref="G75">
    <cfRule type="cellIs" dxfId="30" priority="30" stopIfTrue="1" operator="lessThan">
      <formula>0</formula>
    </cfRule>
    <cfRule type="cellIs" dxfId="29" priority="31" stopIfTrue="1" operator="greaterThan">
      <formula>0</formula>
    </cfRule>
  </conditionalFormatting>
  <conditionalFormatting sqref="G55:G56">
    <cfRule type="cellIs" dxfId="28" priority="28" stopIfTrue="1" operator="lessThan">
      <formula>0</formula>
    </cfRule>
    <cfRule type="cellIs" dxfId="27" priority="29" stopIfTrue="1" operator="greaterThan">
      <formula>0</formula>
    </cfRule>
  </conditionalFormatting>
  <conditionalFormatting sqref="E39:E56">
    <cfRule type="cellIs" dxfId="26" priority="25" stopIfTrue="1" operator="equal">
      <formula>0</formula>
    </cfRule>
  </conditionalFormatting>
  <conditionalFormatting sqref="G76">
    <cfRule type="cellIs" dxfId="25" priority="26" stopIfTrue="1" operator="lessThan">
      <formula>0</formula>
    </cfRule>
    <cfRule type="cellIs" dxfId="24" priority="27" stopIfTrue="1" operator="greaterThan">
      <formula>0</formula>
    </cfRule>
  </conditionalFormatting>
  <conditionalFormatting sqref="E34">
    <cfRule type="cellIs" dxfId="23" priority="22" stopIfTrue="1" operator="equal">
      <formula>0</formula>
    </cfRule>
  </conditionalFormatting>
  <conditionalFormatting sqref="G34">
    <cfRule type="cellIs" dxfId="22" priority="23" stopIfTrue="1" operator="lessThan">
      <formula>0</formula>
    </cfRule>
    <cfRule type="cellIs" dxfId="21" priority="24" stopIfTrue="1" operator="greaterThan">
      <formula>0</formula>
    </cfRule>
  </conditionalFormatting>
  <conditionalFormatting sqref="G80">
    <cfRule type="cellIs" dxfId="20" priority="20" stopIfTrue="1" operator="lessThan">
      <formula>0</formula>
    </cfRule>
    <cfRule type="cellIs" dxfId="19" priority="21" stopIfTrue="1" operator="greaterThan">
      <formula>0</formula>
    </cfRule>
  </conditionalFormatting>
  <conditionalFormatting sqref="G82">
    <cfRule type="cellIs" dxfId="18" priority="18" stopIfTrue="1" operator="lessThan">
      <formula>0</formula>
    </cfRule>
    <cfRule type="cellIs" dxfId="17" priority="19" stopIfTrue="1" operator="greaterThan">
      <formula>0</formula>
    </cfRule>
  </conditionalFormatting>
  <conditionalFormatting sqref="E87:E88">
    <cfRule type="cellIs" dxfId="16" priority="15" stopIfTrue="1" operator="equal">
      <formula>0</formula>
    </cfRule>
  </conditionalFormatting>
  <conditionalFormatting sqref="G87:G88 G91">
    <cfRule type="cellIs" dxfId="15" priority="16" stopIfTrue="1" operator="lessThan">
      <formula>0</formula>
    </cfRule>
    <cfRule type="cellIs" dxfId="14" priority="17" stopIfTrue="1" operator="greaterThan">
      <formula>0</formula>
    </cfRule>
  </conditionalFormatting>
  <conditionalFormatting sqref="E89">
    <cfRule type="cellIs" dxfId="13" priority="12" stopIfTrue="1" operator="equal">
      <formula>0</formula>
    </cfRule>
  </conditionalFormatting>
  <conditionalFormatting sqref="G89">
    <cfRule type="cellIs" dxfId="12" priority="13" stopIfTrue="1" operator="lessThan">
      <formula>0</formula>
    </cfRule>
    <cfRule type="cellIs" dxfId="11" priority="14" stopIfTrue="1" operator="greaterThan">
      <formula>0</formula>
    </cfRule>
  </conditionalFormatting>
  <conditionalFormatting sqref="E90">
    <cfRule type="cellIs" dxfId="10" priority="9" stopIfTrue="1" operator="equal">
      <formula>0</formula>
    </cfRule>
  </conditionalFormatting>
  <conditionalFormatting sqref="G90">
    <cfRule type="cellIs" dxfId="9" priority="10" stopIfTrue="1" operator="lessThan">
      <formula>0</formula>
    </cfRule>
    <cfRule type="cellIs" dxfId="8" priority="11" stopIfTrue="1" operator="greaterThan">
      <formula>0</formula>
    </cfRule>
  </conditionalFormatting>
  <conditionalFormatting sqref="G66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G6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E64">
    <cfRule type="cellIs" dxfId="3" priority="4" stopIfTrue="1" operator="equal">
      <formula>0</formula>
    </cfRule>
  </conditionalFormatting>
  <conditionalFormatting sqref="E64">
    <cfRule type="cellIs" dxfId="2" priority="3" stopIfTrue="1" operator="equal">
      <formula>0</formula>
    </cfRule>
  </conditionalFormatting>
  <conditionalFormatting sqref="E65:E76">
    <cfRule type="cellIs" dxfId="1" priority="2" stopIfTrue="1" operator="equal">
      <formula>0</formula>
    </cfRule>
  </conditionalFormatting>
  <conditionalFormatting sqref="E65:E7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workbookViewId="0"/>
  </sheetViews>
  <sheetFormatPr defaultRowHeight="15" x14ac:dyDescent="0.25"/>
  <cols>
    <col min="1" max="1" width="8.7109375" bestFit="1" customWidth="1"/>
    <col min="2" max="2" width="3.85546875" bestFit="1" customWidth="1"/>
    <col min="3" max="3" width="28.42578125" bestFit="1" customWidth="1"/>
    <col min="4" max="6" width="15.7109375" style="79" customWidth="1"/>
    <col min="7" max="7" width="9.140625" style="216" customWidth="1"/>
    <col min="258" max="258" width="3.85546875" bestFit="1" customWidth="1"/>
    <col min="259" max="259" width="28.42578125" bestFit="1" customWidth="1"/>
    <col min="260" max="262" width="15.7109375" customWidth="1"/>
    <col min="263" max="263" width="9.140625" customWidth="1"/>
    <col min="514" max="514" width="3.85546875" bestFit="1" customWidth="1"/>
    <col min="515" max="515" width="28.42578125" bestFit="1" customWidth="1"/>
    <col min="516" max="518" width="15.7109375" customWidth="1"/>
    <col min="519" max="519" width="9.140625" customWidth="1"/>
    <col min="770" max="770" width="3.85546875" bestFit="1" customWidth="1"/>
    <col min="771" max="771" width="28.42578125" bestFit="1" customWidth="1"/>
    <col min="772" max="774" width="15.7109375" customWidth="1"/>
    <col min="775" max="775" width="9.140625" customWidth="1"/>
    <col min="1026" max="1026" width="3.85546875" bestFit="1" customWidth="1"/>
    <col min="1027" max="1027" width="28.42578125" bestFit="1" customWidth="1"/>
    <col min="1028" max="1030" width="15.7109375" customWidth="1"/>
    <col min="1031" max="1031" width="9.140625" customWidth="1"/>
    <col min="1282" max="1282" width="3.85546875" bestFit="1" customWidth="1"/>
    <col min="1283" max="1283" width="28.42578125" bestFit="1" customWidth="1"/>
    <col min="1284" max="1286" width="15.7109375" customWidth="1"/>
    <col min="1287" max="1287" width="9.140625" customWidth="1"/>
    <col min="1538" max="1538" width="3.85546875" bestFit="1" customWidth="1"/>
    <col min="1539" max="1539" width="28.42578125" bestFit="1" customWidth="1"/>
    <col min="1540" max="1542" width="15.7109375" customWidth="1"/>
    <col min="1543" max="1543" width="9.140625" customWidth="1"/>
    <col min="1794" max="1794" width="3.85546875" bestFit="1" customWidth="1"/>
    <col min="1795" max="1795" width="28.42578125" bestFit="1" customWidth="1"/>
    <col min="1796" max="1798" width="15.7109375" customWidth="1"/>
    <col min="1799" max="1799" width="9.140625" customWidth="1"/>
    <col min="2050" max="2050" width="3.85546875" bestFit="1" customWidth="1"/>
    <col min="2051" max="2051" width="28.42578125" bestFit="1" customWidth="1"/>
    <col min="2052" max="2054" width="15.7109375" customWidth="1"/>
    <col min="2055" max="2055" width="9.140625" customWidth="1"/>
    <col min="2306" max="2306" width="3.85546875" bestFit="1" customWidth="1"/>
    <col min="2307" max="2307" width="28.42578125" bestFit="1" customWidth="1"/>
    <col min="2308" max="2310" width="15.7109375" customWidth="1"/>
    <col min="2311" max="2311" width="9.140625" customWidth="1"/>
    <col min="2562" max="2562" width="3.85546875" bestFit="1" customWidth="1"/>
    <col min="2563" max="2563" width="28.42578125" bestFit="1" customWidth="1"/>
    <col min="2564" max="2566" width="15.7109375" customWidth="1"/>
    <col min="2567" max="2567" width="9.140625" customWidth="1"/>
    <col min="2818" max="2818" width="3.85546875" bestFit="1" customWidth="1"/>
    <col min="2819" max="2819" width="28.42578125" bestFit="1" customWidth="1"/>
    <col min="2820" max="2822" width="15.7109375" customWidth="1"/>
    <col min="2823" max="2823" width="9.140625" customWidth="1"/>
    <col min="3074" max="3074" width="3.85546875" bestFit="1" customWidth="1"/>
    <col min="3075" max="3075" width="28.42578125" bestFit="1" customWidth="1"/>
    <col min="3076" max="3078" width="15.7109375" customWidth="1"/>
    <col min="3079" max="3079" width="9.140625" customWidth="1"/>
    <col min="3330" max="3330" width="3.85546875" bestFit="1" customWidth="1"/>
    <col min="3331" max="3331" width="28.42578125" bestFit="1" customWidth="1"/>
    <col min="3332" max="3334" width="15.7109375" customWidth="1"/>
    <col min="3335" max="3335" width="9.140625" customWidth="1"/>
    <col min="3586" max="3586" width="3.85546875" bestFit="1" customWidth="1"/>
    <col min="3587" max="3587" width="28.42578125" bestFit="1" customWidth="1"/>
    <col min="3588" max="3590" width="15.7109375" customWidth="1"/>
    <col min="3591" max="3591" width="9.140625" customWidth="1"/>
    <col min="3842" max="3842" width="3.85546875" bestFit="1" customWidth="1"/>
    <col min="3843" max="3843" width="28.42578125" bestFit="1" customWidth="1"/>
    <col min="3844" max="3846" width="15.7109375" customWidth="1"/>
    <col min="3847" max="3847" width="9.140625" customWidth="1"/>
    <col min="4098" max="4098" width="3.85546875" bestFit="1" customWidth="1"/>
    <col min="4099" max="4099" width="28.42578125" bestFit="1" customWidth="1"/>
    <col min="4100" max="4102" width="15.7109375" customWidth="1"/>
    <col min="4103" max="4103" width="9.140625" customWidth="1"/>
    <col min="4354" max="4354" width="3.85546875" bestFit="1" customWidth="1"/>
    <col min="4355" max="4355" width="28.42578125" bestFit="1" customWidth="1"/>
    <col min="4356" max="4358" width="15.7109375" customWidth="1"/>
    <col min="4359" max="4359" width="9.140625" customWidth="1"/>
    <col min="4610" max="4610" width="3.85546875" bestFit="1" customWidth="1"/>
    <col min="4611" max="4611" width="28.42578125" bestFit="1" customWidth="1"/>
    <col min="4612" max="4614" width="15.7109375" customWidth="1"/>
    <col min="4615" max="4615" width="9.140625" customWidth="1"/>
    <col min="4866" max="4866" width="3.85546875" bestFit="1" customWidth="1"/>
    <col min="4867" max="4867" width="28.42578125" bestFit="1" customWidth="1"/>
    <col min="4868" max="4870" width="15.7109375" customWidth="1"/>
    <col min="4871" max="4871" width="9.140625" customWidth="1"/>
    <col min="5122" max="5122" width="3.85546875" bestFit="1" customWidth="1"/>
    <col min="5123" max="5123" width="28.42578125" bestFit="1" customWidth="1"/>
    <col min="5124" max="5126" width="15.7109375" customWidth="1"/>
    <col min="5127" max="5127" width="9.140625" customWidth="1"/>
    <col min="5378" max="5378" width="3.85546875" bestFit="1" customWidth="1"/>
    <col min="5379" max="5379" width="28.42578125" bestFit="1" customWidth="1"/>
    <col min="5380" max="5382" width="15.7109375" customWidth="1"/>
    <col min="5383" max="5383" width="9.140625" customWidth="1"/>
    <col min="5634" max="5634" width="3.85546875" bestFit="1" customWidth="1"/>
    <col min="5635" max="5635" width="28.42578125" bestFit="1" customWidth="1"/>
    <col min="5636" max="5638" width="15.7109375" customWidth="1"/>
    <col min="5639" max="5639" width="9.140625" customWidth="1"/>
    <col min="5890" max="5890" width="3.85546875" bestFit="1" customWidth="1"/>
    <col min="5891" max="5891" width="28.42578125" bestFit="1" customWidth="1"/>
    <col min="5892" max="5894" width="15.7109375" customWidth="1"/>
    <col min="5895" max="5895" width="9.140625" customWidth="1"/>
    <col min="6146" max="6146" width="3.85546875" bestFit="1" customWidth="1"/>
    <col min="6147" max="6147" width="28.42578125" bestFit="1" customWidth="1"/>
    <col min="6148" max="6150" width="15.7109375" customWidth="1"/>
    <col min="6151" max="6151" width="9.140625" customWidth="1"/>
    <col min="6402" max="6402" width="3.85546875" bestFit="1" customWidth="1"/>
    <col min="6403" max="6403" width="28.42578125" bestFit="1" customWidth="1"/>
    <col min="6404" max="6406" width="15.7109375" customWidth="1"/>
    <col min="6407" max="6407" width="9.140625" customWidth="1"/>
    <col min="6658" max="6658" width="3.85546875" bestFit="1" customWidth="1"/>
    <col min="6659" max="6659" width="28.42578125" bestFit="1" customWidth="1"/>
    <col min="6660" max="6662" width="15.7109375" customWidth="1"/>
    <col min="6663" max="6663" width="9.140625" customWidth="1"/>
    <col min="6914" max="6914" width="3.85546875" bestFit="1" customWidth="1"/>
    <col min="6915" max="6915" width="28.42578125" bestFit="1" customWidth="1"/>
    <col min="6916" max="6918" width="15.7109375" customWidth="1"/>
    <col min="6919" max="6919" width="9.140625" customWidth="1"/>
    <col min="7170" max="7170" width="3.85546875" bestFit="1" customWidth="1"/>
    <col min="7171" max="7171" width="28.42578125" bestFit="1" customWidth="1"/>
    <col min="7172" max="7174" width="15.7109375" customWidth="1"/>
    <col min="7175" max="7175" width="9.140625" customWidth="1"/>
    <col min="7426" max="7426" width="3.85546875" bestFit="1" customWidth="1"/>
    <col min="7427" max="7427" width="28.42578125" bestFit="1" customWidth="1"/>
    <col min="7428" max="7430" width="15.7109375" customWidth="1"/>
    <col min="7431" max="7431" width="9.140625" customWidth="1"/>
    <col min="7682" max="7682" width="3.85546875" bestFit="1" customWidth="1"/>
    <col min="7683" max="7683" width="28.42578125" bestFit="1" customWidth="1"/>
    <col min="7684" max="7686" width="15.7109375" customWidth="1"/>
    <col min="7687" max="7687" width="9.140625" customWidth="1"/>
    <col min="7938" max="7938" width="3.85546875" bestFit="1" customWidth="1"/>
    <col min="7939" max="7939" width="28.42578125" bestFit="1" customWidth="1"/>
    <col min="7940" max="7942" width="15.7109375" customWidth="1"/>
    <col min="7943" max="7943" width="9.140625" customWidth="1"/>
    <col min="8194" max="8194" width="3.85546875" bestFit="1" customWidth="1"/>
    <col min="8195" max="8195" width="28.42578125" bestFit="1" customWidth="1"/>
    <col min="8196" max="8198" width="15.7109375" customWidth="1"/>
    <col min="8199" max="8199" width="9.140625" customWidth="1"/>
    <col min="8450" max="8450" width="3.85546875" bestFit="1" customWidth="1"/>
    <col min="8451" max="8451" width="28.42578125" bestFit="1" customWidth="1"/>
    <col min="8452" max="8454" width="15.7109375" customWidth="1"/>
    <col min="8455" max="8455" width="9.140625" customWidth="1"/>
    <col min="8706" max="8706" width="3.85546875" bestFit="1" customWidth="1"/>
    <col min="8707" max="8707" width="28.42578125" bestFit="1" customWidth="1"/>
    <col min="8708" max="8710" width="15.7109375" customWidth="1"/>
    <col min="8711" max="8711" width="9.140625" customWidth="1"/>
    <col min="8962" max="8962" width="3.85546875" bestFit="1" customWidth="1"/>
    <col min="8963" max="8963" width="28.42578125" bestFit="1" customWidth="1"/>
    <col min="8964" max="8966" width="15.7109375" customWidth="1"/>
    <col min="8967" max="8967" width="9.140625" customWidth="1"/>
    <col min="9218" max="9218" width="3.85546875" bestFit="1" customWidth="1"/>
    <col min="9219" max="9219" width="28.42578125" bestFit="1" customWidth="1"/>
    <col min="9220" max="9222" width="15.7109375" customWidth="1"/>
    <col min="9223" max="9223" width="9.140625" customWidth="1"/>
    <col min="9474" max="9474" width="3.85546875" bestFit="1" customWidth="1"/>
    <col min="9475" max="9475" width="28.42578125" bestFit="1" customWidth="1"/>
    <col min="9476" max="9478" width="15.7109375" customWidth="1"/>
    <col min="9479" max="9479" width="9.140625" customWidth="1"/>
    <col min="9730" max="9730" width="3.85546875" bestFit="1" customWidth="1"/>
    <col min="9731" max="9731" width="28.42578125" bestFit="1" customWidth="1"/>
    <col min="9732" max="9734" width="15.7109375" customWidth="1"/>
    <col min="9735" max="9735" width="9.140625" customWidth="1"/>
    <col min="9986" max="9986" width="3.85546875" bestFit="1" customWidth="1"/>
    <col min="9987" max="9987" width="28.42578125" bestFit="1" customWidth="1"/>
    <col min="9988" max="9990" width="15.7109375" customWidth="1"/>
    <col min="9991" max="9991" width="9.140625" customWidth="1"/>
    <col min="10242" max="10242" width="3.85546875" bestFit="1" customWidth="1"/>
    <col min="10243" max="10243" width="28.42578125" bestFit="1" customWidth="1"/>
    <col min="10244" max="10246" width="15.7109375" customWidth="1"/>
    <col min="10247" max="10247" width="9.140625" customWidth="1"/>
    <col min="10498" max="10498" width="3.85546875" bestFit="1" customWidth="1"/>
    <col min="10499" max="10499" width="28.42578125" bestFit="1" customWidth="1"/>
    <col min="10500" max="10502" width="15.7109375" customWidth="1"/>
    <col min="10503" max="10503" width="9.140625" customWidth="1"/>
    <col min="10754" max="10754" width="3.85546875" bestFit="1" customWidth="1"/>
    <col min="10755" max="10755" width="28.42578125" bestFit="1" customWidth="1"/>
    <col min="10756" max="10758" width="15.7109375" customWidth="1"/>
    <col min="10759" max="10759" width="9.140625" customWidth="1"/>
    <col min="11010" max="11010" width="3.85546875" bestFit="1" customWidth="1"/>
    <col min="11011" max="11011" width="28.42578125" bestFit="1" customWidth="1"/>
    <col min="11012" max="11014" width="15.7109375" customWidth="1"/>
    <col min="11015" max="11015" width="9.140625" customWidth="1"/>
    <col min="11266" max="11266" width="3.85546875" bestFit="1" customWidth="1"/>
    <col min="11267" max="11267" width="28.42578125" bestFit="1" customWidth="1"/>
    <col min="11268" max="11270" width="15.7109375" customWidth="1"/>
    <col min="11271" max="11271" width="9.140625" customWidth="1"/>
    <col min="11522" max="11522" width="3.85546875" bestFit="1" customWidth="1"/>
    <col min="11523" max="11523" width="28.42578125" bestFit="1" customWidth="1"/>
    <col min="11524" max="11526" width="15.7109375" customWidth="1"/>
    <col min="11527" max="11527" width="9.140625" customWidth="1"/>
    <col min="11778" max="11778" width="3.85546875" bestFit="1" customWidth="1"/>
    <col min="11779" max="11779" width="28.42578125" bestFit="1" customWidth="1"/>
    <col min="11780" max="11782" width="15.7109375" customWidth="1"/>
    <col min="11783" max="11783" width="9.140625" customWidth="1"/>
    <col min="12034" max="12034" width="3.85546875" bestFit="1" customWidth="1"/>
    <col min="12035" max="12035" width="28.42578125" bestFit="1" customWidth="1"/>
    <col min="12036" max="12038" width="15.7109375" customWidth="1"/>
    <col min="12039" max="12039" width="9.140625" customWidth="1"/>
    <col min="12290" max="12290" width="3.85546875" bestFit="1" customWidth="1"/>
    <col min="12291" max="12291" width="28.42578125" bestFit="1" customWidth="1"/>
    <col min="12292" max="12294" width="15.7109375" customWidth="1"/>
    <col min="12295" max="12295" width="9.140625" customWidth="1"/>
    <col min="12546" max="12546" width="3.85546875" bestFit="1" customWidth="1"/>
    <col min="12547" max="12547" width="28.42578125" bestFit="1" customWidth="1"/>
    <col min="12548" max="12550" width="15.7109375" customWidth="1"/>
    <col min="12551" max="12551" width="9.140625" customWidth="1"/>
    <col min="12802" max="12802" width="3.85546875" bestFit="1" customWidth="1"/>
    <col min="12803" max="12803" width="28.42578125" bestFit="1" customWidth="1"/>
    <col min="12804" max="12806" width="15.7109375" customWidth="1"/>
    <col min="12807" max="12807" width="9.140625" customWidth="1"/>
    <col min="13058" max="13058" width="3.85546875" bestFit="1" customWidth="1"/>
    <col min="13059" max="13059" width="28.42578125" bestFit="1" customWidth="1"/>
    <col min="13060" max="13062" width="15.7109375" customWidth="1"/>
    <col min="13063" max="13063" width="9.140625" customWidth="1"/>
    <col min="13314" max="13314" width="3.85546875" bestFit="1" customWidth="1"/>
    <col min="13315" max="13315" width="28.42578125" bestFit="1" customWidth="1"/>
    <col min="13316" max="13318" width="15.7109375" customWidth="1"/>
    <col min="13319" max="13319" width="9.140625" customWidth="1"/>
    <col min="13570" max="13570" width="3.85546875" bestFit="1" customWidth="1"/>
    <col min="13571" max="13571" width="28.42578125" bestFit="1" customWidth="1"/>
    <col min="13572" max="13574" width="15.7109375" customWidth="1"/>
    <col min="13575" max="13575" width="9.140625" customWidth="1"/>
    <col min="13826" max="13826" width="3.85546875" bestFit="1" customWidth="1"/>
    <col min="13827" max="13827" width="28.42578125" bestFit="1" customWidth="1"/>
    <col min="13828" max="13830" width="15.7109375" customWidth="1"/>
    <col min="13831" max="13831" width="9.140625" customWidth="1"/>
    <col min="14082" max="14082" width="3.85546875" bestFit="1" customWidth="1"/>
    <col min="14083" max="14083" width="28.42578125" bestFit="1" customWidth="1"/>
    <col min="14084" max="14086" width="15.7109375" customWidth="1"/>
    <col min="14087" max="14087" width="9.140625" customWidth="1"/>
    <col min="14338" max="14338" width="3.85546875" bestFit="1" customWidth="1"/>
    <col min="14339" max="14339" width="28.42578125" bestFit="1" customWidth="1"/>
    <col min="14340" max="14342" width="15.7109375" customWidth="1"/>
    <col min="14343" max="14343" width="9.140625" customWidth="1"/>
    <col min="14594" max="14594" width="3.85546875" bestFit="1" customWidth="1"/>
    <col min="14595" max="14595" width="28.42578125" bestFit="1" customWidth="1"/>
    <col min="14596" max="14598" width="15.7109375" customWidth="1"/>
    <col min="14599" max="14599" width="9.140625" customWidth="1"/>
    <col min="14850" max="14850" width="3.85546875" bestFit="1" customWidth="1"/>
    <col min="14851" max="14851" width="28.42578125" bestFit="1" customWidth="1"/>
    <col min="14852" max="14854" width="15.7109375" customWidth="1"/>
    <col min="14855" max="14855" width="9.140625" customWidth="1"/>
    <col min="15106" max="15106" width="3.85546875" bestFit="1" customWidth="1"/>
    <col min="15107" max="15107" width="28.42578125" bestFit="1" customWidth="1"/>
    <col min="15108" max="15110" width="15.7109375" customWidth="1"/>
    <col min="15111" max="15111" width="9.140625" customWidth="1"/>
    <col min="15362" max="15362" width="3.85546875" bestFit="1" customWidth="1"/>
    <col min="15363" max="15363" width="28.42578125" bestFit="1" customWidth="1"/>
    <col min="15364" max="15366" width="15.7109375" customWidth="1"/>
    <col min="15367" max="15367" width="9.140625" customWidth="1"/>
    <col min="15618" max="15618" width="3.85546875" bestFit="1" customWidth="1"/>
    <col min="15619" max="15619" width="28.42578125" bestFit="1" customWidth="1"/>
    <col min="15620" max="15622" width="15.7109375" customWidth="1"/>
    <col min="15623" max="15623" width="9.140625" customWidth="1"/>
    <col min="15874" max="15874" width="3.85546875" bestFit="1" customWidth="1"/>
    <col min="15875" max="15875" width="28.42578125" bestFit="1" customWidth="1"/>
    <col min="15876" max="15878" width="15.7109375" customWidth="1"/>
    <col min="15879" max="15879" width="9.140625" customWidth="1"/>
    <col min="16130" max="16130" width="3.85546875" bestFit="1" customWidth="1"/>
    <col min="16131" max="16131" width="28.42578125" bestFit="1" customWidth="1"/>
    <col min="16132" max="16134" width="15.7109375" customWidth="1"/>
    <col min="16135" max="16135" width="9.140625" customWidth="1"/>
  </cols>
  <sheetData>
    <row r="1" spans="1:6" x14ac:dyDescent="0.25">
      <c r="A1" s="215" t="str">
        <f>'Master Sheet'!F15</f>
        <v>Meadow View Primary</v>
      </c>
    </row>
    <row r="2" spans="1:6" x14ac:dyDescent="0.25">
      <c r="A2" s="215" t="s">
        <v>109</v>
      </c>
    </row>
    <row r="3" spans="1:6" x14ac:dyDescent="0.25">
      <c r="C3" s="217"/>
      <c r="D3" s="218"/>
      <c r="E3" s="218"/>
      <c r="F3" s="218"/>
    </row>
    <row r="4" spans="1:6" x14ac:dyDescent="0.25">
      <c r="A4" t="s">
        <v>125</v>
      </c>
      <c r="B4" t="s">
        <v>126</v>
      </c>
      <c r="C4" s="217" t="s">
        <v>127</v>
      </c>
      <c r="D4" s="218" t="s">
        <v>128</v>
      </c>
      <c r="E4" s="218" t="s">
        <v>129</v>
      </c>
      <c r="F4" s="218" t="s">
        <v>130</v>
      </c>
    </row>
    <row r="5" spans="1:6" x14ac:dyDescent="0.25">
      <c r="A5" t="s">
        <v>131</v>
      </c>
      <c r="C5" s="217" t="s">
        <v>79</v>
      </c>
      <c r="D5" s="218"/>
      <c r="E5" s="218"/>
      <c r="F5" s="218"/>
    </row>
    <row r="6" spans="1:6" x14ac:dyDescent="0.25">
      <c r="B6">
        <v>1</v>
      </c>
      <c r="C6" s="217" t="s">
        <v>10</v>
      </c>
      <c r="D6" s="218">
        <v>0</v>
      </c>
      <c r="E6" s="218">
        <v>241279.55</v>
      </c>
      <c r="F6" s="218">
        <v>241279.55</v>
      </c>
    </row>
    <row r="7" spans="1:6" x14ac:dyDescent="0.25">
      <c r="B7">
        <v>2</v>
      </c>
      <c r="C7" s="217" t="s">
        <v>132</v>
      </c>
      <c r="D7" s="218">
        <v>0</v>
      </c>
      <c r="E7" s="218">
        <v>-300</v>
      </c>
      <c r="F7" s="218">
        <v>-300</v>
      </c>
    </row>
    <row r="8" spans="1:6" x14ac:dyDescent="0.25">
      <c r="B8">
        <v>3</v>
      </c>
      <c r="C8" s="217" t="s">
        <v>12</v>
      </c>
      <c r="D8" s="218">
        <v>0</v>
      </c>
      <c r="E8" s="218">
        <v>88617.87</v>
      </c>
      <c r="F8" s="218">
        <v>88617.87</v>
      </c>
    </row>
    <row r="9" spans="1:6" x14ac:dyDescent="0.25">
      <c r="B9">
        <v>5</v>
      </c>
      <c r="C9" s="217" t="s">
        <v>133</v>
      </c>
      <c r="D9" s="218">
        <v>0</v>
      </c>
      <c r="E9" s="218">
        <v>39159.660000000003</v>
      </c>
      <c r="F9" s="218">
        <v>39159.660000000003</v>
      </c>
    </row>
    <row r="10" spans="1:6" x14ac:dyDescent="0.25">
      <c r="B10">
        <v>6</v>
      </c>
      <c r="C10" s="217" t="s">
        <v>15</v>
      </c>
      <c r="D10" s="218">
        <v>0</v>
      </c>
      <c r="E10" s="218">
        <v>-7.18</v>
      </c>
      <c r="F10" s="218">
        <v>-7.18</v>
      </c>
    </row>
    <row r="11" spans="1:6" x14ac:dyDescent="0.25">
      <c r="B11">
        <v>7</v>
      </c>
      <c r="C11" s="217" t="s">
        <v>134</v>
      </c>
      <c r="D11" s="218">
        <v>0</v>
      </c>
      <c r="E11" s="218">
        <v>7850.51</v>
      </c>
      <c r="F11" s="218">
        <v>7850.51</v>
      </c>
    </row>
    <row r="12" spans="1:6" x14ac:dyDescent="0.25">
      <c r="B12">
        <v>8</v>
      </c>
      <c r="C12" s="217" t="s">
        <v>135</v>
      </c>
      <c r="D12" s="218">
        <v>0</v>
      </c>
      <c r="E12" s="218">
        <v>-1780.75</v>
      </c>
      <c r="F12" s="218">
        <v>-1780.75</v>
      </c>
    </row>
    <row r="13" spans="1:6" x14ac:dyDescent="0.25">
      <c r="B13">
        <v>9</v>
      </c>
      <c r="C13" s="217" t="s">
        <v>136</v>
      </c>
      <c r="D13" s="218">
        <v>0</v>
      </c>
      <c r="E13" s="218">
        <v>-1153.25</v>
      </c>
      <c r="F13" s="218">
        <v>-1153.25</v>
      </c>
    </row>
    <row r="14" spans="1:6" x14ac:dyDescent="0.25">
      <c r="B14">
        <v>11</v>
      </c>
      <c r="C14" s="217" t="s">
        <v>137</v>
      </c>
      <c r="D14" s="218">
        <v>0</v>
      </c>
      <c r="E14" s="218">
        <v>-5090</v>
      </c>
      <c r="F14" s="218">
        <v>-5090</v>
      </c>
    </row>
    <row r="15" spans="1:6" x14ac:dyDescent="0.25">
      <c r="B15">
        <v>12</v>
      </c>
      <c r="C15" s="217" t="s">
        <v>138</v>
      </c>
      <c r="D15" s="218">
        <v>0</v>
      </c>
      <c r="E15" s="218">
        <v>-2399.08</v>
      </c>
      <c r="F15" s="218">
        <v>-2399.08</v>
      </c>
    </row>
    <row r="16" spans="1:6" x14ac:dyDescent="0.25">
      <c r="B16">
        <v>17</v>
      </c>
      <c r="C16" s="217" t="s">
        <v>26</v>
      </c>
      <c r="D16" s="218">
        <v>0</v>
      </c>
      <c r="E16" s="218">
        <v>-15344</v>
      </c>
      <c r="F16" s="218">
        <v>-15344</v>
      </c>
    </row>
    <row r="17" spans="1:6" x14ac:dyDescent="0.25">
      <c r="B17">
        <v>18</v>
      </c>
      <c r="C17" s="217" t="s">
        <v>27</v>
      </c>
      <c r="D17" s="218">
        <v>0</v>
      </c>
      <c r="E17" s="218">
        <v>-2000</v>
      </c>
      <c r="F17" s="218">
        <v>-2000</v>
      </c>
    </row>
    <row r="18" spans="1:6" x14ac:dyDescent="0.25">
      <c r="B18">
        <v>19</v>
      </c>
      <c r="C18" s="217" t="s">
        <v>139</v>
      </c>
      <c r="D18" s="218">
        <v>0</v>
      </c>
      <c r="E18" s="218">
        <v>-10965.49</v>
      </c>
      <c r="F18" s="218">
        <v>-10965.49</v>
      </c>
    </row>
    <row r="19" spans="1:6" x14ac:dyDescent="0.25">
      <c r="B19">
        <v>20</v>
      </c>
      <c r="C19" s="217" t="s">
        <v>140</v>
      </c>
      <c r="D19" s="218">
        <v>0</v>
      </c>
      <c r="E19" s="218">
        <v>-10652.95</v>
      </c>
      <c r="F19" s="218">
        <v>-10652.95</v>
      </c>
    </row>
    <row r="20" spans="1:6" x14ac:dyDescent="0.25">
      <c r="B20">
        <v>22</v>
      </c>
      <c r="C20" s="217" t="s">
        <v>141</v>
      </c>
      <c r="D20" s="218">
        <v>0</v>
      </c>
      <c r="E20" s="218">
        <v>-1915.66</v>
      </c>
      <c r="F20" s="218">
        <v>-1915.66</v>
      </c>
    </row>
    <row r="21" spans="1:6" x14ac:dyDescent="0.25">
      <c r="B21">
        <v>23</v>
      </c>
      <c r="C21" s="217" t="s">
        <v>142</v>
      </c>
      <c r="D21" s="218">
        <v>0</v>
      </c>
      <c r="E21" s="218">
        <v>-1598</v>
      </c>
      <c r="F21" s="218">
        <v>-1598</v>
      </c>
    </row>
    <row r="22" spans="1:6" x14ac:dyDescent="0.25">
      <c r="B22">
        <v>24</v>
      </c>
      <c r="C22" s="217" t="s">
        <v>143</v>
      </c>
      <c r="D22" s="218">
        <v>0</v>
      </c>
      <c r="E22" s="218">
        <v>-6731</v>
      </c>
      <c r="F22" s="218">
        <v>-6731</v>
      </c>
    </row>
    <row r="23" spans="1:6" x14ac:dyDescent="0.25">
      <c r="B23">
        <v>25</v>
      </c>
      <c r="C23" s="217" t="s">
        <v>33</v>
      </c>
      <c r="D23" s="218">
        <v>0</v>
      </c>
      <c r="E23" s="218">
        <v>-16714.11</v>
      </c>
      <c r="F23" s="218">
        <v>-16714.11</v>
      </c>
    </row>
    <row r="24" spans="1:6" x14ac:dyDescent="0.25">
      <c r="B24">
        <v>26</v>
      </c>
      <c r="C24" s="217" t="s">
        <v>144</v>
      </c>
      <c r="D24" s="218">
        <v>0</v>
      </c>
      <c r="E24" s="218">
        <v>-1193</v>
      </c>
      <c r="F24" s="218">
        <v>-1193</v>
      </c>
    </row>
    <row r="25" spans="1:6" x14ac:dyDescent="0.25">
      <c r="A25" t="s">
        <v>131</v>
      </c>
      <c r="B25">
        <v>27</v>
      </c>
      <c r="C25" s="217" t="s">
        <v>145</v>
      </c>
      <c r="D25" s="218">
        <v>0</v>
      </c>
      <c r="E25" s="218">
        <v>-4689.68</v>
      </c>
      <c r="F25" s="218">
        <v>-4689.68</v>
      </c>
    </row>
    <row r="26" spans="1:6" x14ac:dyDescent="0.25">
      <c r="B26">
        <v>28</v>
      </c>
      <c r="C26" s="217" t="s">
        <v>146</v>
      </c>
      <c r="D26" s="218">
        <v>0</v>
      </c>
      <c r="E26" s="218">
        <v>-23350.2</v>
      </c>
      <c r="F26" s="218">
        <v>-23350.2</v>
      </c>
    </row>
    <row r="27" spans="1:6" x14ac:dyDescent="0.25">
      <c r="B27">
        <v>99</v>
      </c>
      <c r="C27" s="217" t="s">
        <v>147</v>
      </c>
      <c r="D27" s="218">
        <v>0</v>
      </c>
      <c r="E27" s="218">
        <v>-138550</v>
      </c>
      <c r="F27" s="218">
        <v>-138550</v>
      </c>
    </row>
    <row r="28" spans="1:6" x14ac:dyDescent="0.25">
      <c r="C28" s="217" t="s">
        <v>148</v>
      </c>
      <c r="D28" s="218">
        <v>0</v>
      </c>
      <c r="E28" s="218">
        <v>132473.24</v>
      </c>
      <c r="F28" s="218">
        <v>132473.24</v>
      </c>
    </row>
    <row r="29" spans="1:6" x14ac:dyDescent="0.25">
      <c r="C29" s="217" t="s">
        <v>149</v>
      </c>
      <c r="D29" s="218">
        <v>0</v>
      </c>
      <c r="E29" s="218">
        <v>132473.24</v>
      </c>
      <c r="F29" s="218">
        <v>132473.24</v>
      </c>
    </row>
    <row r="30" spans="1:6" x14ac:dyDescent="0.25">
      <c r="C30" s="217"/>
      <c r="D30" s="218"/>
      <c r="E30" s="218"/>
      <c r="F30" s="218"/>
    </row>
    <row r="31" spans="1:6" x14ac:dyDescent="0.25">
      <c r="A31" t="s">
        <v>150</v>
      </c>
      <c r="C31" s="217" t="s">
        <v>80</v>
      </c>
      <c r="D31" s="218"/>
      <c r="E31" s="218"/>
      <c r="F31" s="218"/>
    </row>
    <row r="32" spans="1:6" x14ac:dyDescent="0.25">
      <c r="B32">
        <v>1</v>
      </c>
      <c r="C32" s="217" t="s">
        <v>151</v>
      </c>
      <c r="D32" s="218">
        <v>0</v>
      </c>
      <c r="E32" s="218">
        <v>33697.43</v>
      </c>
      <c r="F32" s="218">
        <v>33697.43</v>
      </c>
    </row>
    <row r="33" spans="1:6" x14ac:dyDescent="0.25">
      <c r="B33">
        <v>6</v>
      </c>
      <c r="C33" s="217" t="s">
        <v>40</v>
      </c>
      <c r="D33" s="218">
        <v>0</v>
      </c>
      <c r="E33" s="218">
        <v>530</v>
      </c>
      <c r="F33" s="218">
        <v>530</v>
      </c>
    </row>
    <row r="34" spans="1:6" x14ac:dyDescent="0.25">
      <c r="B34">
        <v>7</v>
      </c>
      <c r="C34" s="217" t="s">
        <v>152</v>
      </c>
      <c r="D34" s="218">
        <v>0</v>
      </c>
      <c r="E34" s="218">
        <v>-12279.03</v>
      </c>
      <c r="F34" s="218">
        <v>-12279.03</v>
      </c>
    </row>
    <row r="35" spans="1:6" x14ac:dyDescent="0.25">
      <c r="B35">
        <v>10</v>
      </c>
      <c r="C35" s="217" t="s">
        <v>153</v>
      </c>
      <c r="D35" s="218">
        <v>0</v>
      </c>
      <c r="E35" s="218">
        <v>1800</v>
      </c>
      <c r="F35" s="218">
        <v>1800</v>
      </c>
    </row>
    <row r="36" spans="1:6" x14ac:dyDescent="0.25">
      <c r="B36">
        <v>12</v>
      </c>
      <c r="C36" s="217" t="s">
        <v>154</v>
      </c>
      <c r="D36" s="218">
        <v>0</v>
      </c>
      <c r="E36" s="218">
        <v>1338.5</v>
      </c>
      <c r="F36" s="218">
        <v>1338.5</v>
      </c>
    </row>
    <row r="37" spans="1:6" x14ac:dyDescent="0.25">
      <c r="B37">
        <v>18</v>
      </c>
      <c r="C37" s="217" t="s">
        <v>155</v>
      </c>
      <c r="D37" s="218">
        <v>0</v>
      </c>
      <c r="E37" s="218">
        <v>7385.55</v>
      </c>
      <c r="F37" s="218">
        <v>7385.55</v>
      </c>
    </row>
    <row r="38" spans="1:6" x14ac:dyDescent="0.25">
      <c r="B38" t="s">
        <v>156</v>
      </c>
      <c r="C38" s="217" t="s">
        <v>157</v>
      </c>
      <c r="D38" s="218">
        <v>0</v>
      </c>
      <c r="E38" s="218">
        <v>1902</v>
      </c>
      <c r="F38" s="218">
        <v>1902</v>
      </c>
    </row>
    <row r="39" spans="1:6" x14ac:dyDescent="0.25">
      <c r="B39" t="s">
        <v>158</v>
      </c>
      <c r="C39" s="217" t="s">
        <v>159</v>
      </c>
      <c r="D39" s="218">
        <v>0</v>
      </c>
      <c r="E39" s="218">
        <v>21088.67</v>
      </c>
      <c r="F39" s="218">
        <v>21088.67</v>
      </c>
    </row>
    <row r="40" spans="1:6" x14ac:dyDescent="0.25">
      <c r="C40" s="217" t="s">
        <v>160</v>
      </c>
      <c r="D40" s="218">
        <v>0</v>
      </c>
      <c r="E40" s="218">
        <v>55463.12</v>
      </c>
      <c r="F40" s="218">
        <v>55463.12</v>
      </c>
    </row>
    <row r="41" spans="1:6" x14ac:dyDescent="0.25">
      <c r="C41" s="217" t="s">
        <v>149</v>
      </c>
      <c r="D41" s="218">
        <v>0</v>
      </c>
      <c r="E41" s="218">
        <v>187936.36</v>
      </c>
      <c r="F41" s="218">
        <v>187936.36</v>
      </c>
    </row>
    <row r="42" spans="1:6" x14ac:dyDescent="0.25">
      <c r="C42" s="217"/>
      <c r="D42" s="218"/>
      <c r="E42" s="218"/>
      <c r="F42" s="218"/>
    </row>
    <row r="43" spans="1:6" x14ac:dyDescent="0.25">
      <c r="A43" t="s">
        <v>161</v>
      </c>
      <c r="C43" s="217" t="s">
        <v>162</v>
      </c>
      <c r="D43" s="218"/>
      <c r="E43" s="218"/>
      <c r="F43" s="218"/>
    </row>
    <row r="44" spans="1:6" x14ac:dyDescent="0.25">
      <c r="C44" s="217" t="s">
        <v>149</v>
      </c>
      <c r="D44" s="218">
        <v>0</v>
      </c>
      <c r="E44" s="218">
        <v>187936.36</v>
      </c>
      <c r="F44" s="218">
        <v>187936.36</v>
      </c>
    </row>
    <row r="45" spans="1:6" x14ac:dyDescent="0.25">
      <c r="C45" s="217"/>
      <c r="D45" s="218"/>
      <c r="E45" s="218"/>
      <c r="F45" s="218"/>
    </row>
    <row r="46" spans="1:6" x14ac:dyDescent="0.25">
      <c r="C46" s="217"/>
      <c r="D46" s="218"/>
      <c r="E46" s="218"/>
      <c r="F46" s="218"/>
    </row>
    <row r="47" spans="1:6" x14ac:dyDescent="0.25">
      <c r="C47" s="217"/>
      <c r="D47" s="218"/>
      <c r="E47" s="218"/>
      <c r="F47" s="218"/>
    </row>
    <row r="48" spans="1:6" x14ac:dyDescent="0.25">
      <c r="C48" s="217"/>
      <c r="D48" s="218"/>
      <c r="E48" s="218"/>
      <c r="F48" s="218"/>
    </row>
    <row r="49" spans="2:8" x14ac:dyDescent="0.25">
      <c r="B49" s="217"/>
      <c r="C49" s="217"/>
      <c r="D49" s="218"/>
      <c r="E49" s="218"/>
      <c r="F49" s="218"/>
      <c r="H49" s="219"/>
    </row>
    <row r="50" spans="2:8" x14ac:dyDescent="0.25">
      <c r="B50" s="217"/>
      <c r="C50" s="217"/>
      <c r="D50" s="218"/>
      <c r="E50" s="218"/>
      <c r="F50" s="218"/>
    </row>
    <row r="51" spans="2:8" x14ac:dyDescent="0.25">
      <c r="B51" s="217"/>
      <c r="C51" s="217"/>
      <c r="D51" s="218"/>
      <c r="E51" s="218"/>
      <c r="F51" s="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 Sheet</vt:lpstr>
      <vt:lpstr>Jul Bud Mon</vt:lpstr>
      <vt:lpstr>Dec Bud Mon</vt:lpstr>
      <vt:lpstr>Feb Bud Mon</vt:lpstr>
      <vt:lpstr>Year End</vt:lpstr>
      <vt:lpstr>BVTD</vt:lpstr>
    </vt:vector>
  </TitlesOfParts>
  <Company>Rotherham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Naylor, Charlotte</dc:creator>
  <cp:lastModifiedBy>Sally Foreman</cp:lastModifiedBy>
  <cp:lastPrinted>2020-07-17T08:20:26Z</cp:lastPrinted>
  <dcterms:created xsi:type="dcterms:W3CDTF">2015-08-05T12:31:44Z</dcterms:created>
  <dcterms:modified xsi:type="dcterms:W3CDTF">2021-01-13T12:41:01Z</dcterms:modified>
</cp:coreProperties>
</file>