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G:\Websites\Meadow View Primary\resources\governors\"/>
    </mc:Choice>
  </mc:AlternateContent>
  <xr:revisionPtr revIDLastSave="0" documentId="8_{B67040D3-B3E1-43C5-ABBC-14AB1534C1A8}" xr6:coauthVersionLast="46" xr6:coauthVersionMax="46" xr10:uidLastSave="{00000000-0000-0000-0000-000000000000}"/>
  <bookViews>
    <workbookView xWindow="1950" yWindow="1335" windowWidth="14025" windowHeight="14865" xr2:uid="{00000000-000D-0000-FFFF-FFFF00000000}"/>
  </bookViews>
  <sheets>
    <sheet name="Income &amp; Expenditure" sheetId="1" r:id="rId1"/>
  </sheets>
  <calcPr calcId="191029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3" i="1" l="1"/>
  <c r="F152" i="1"/>
  <c r="E152" i="1"/>
  <c r="D152" i="1"/>
  <c r="F141" i="1"/>
  <c r="E141" i="1"/>
  <c r="D141" i="1"/>
  <c r="F136" i="1"/>
  <c r="E136" i="1"/>
  <c r="D136" i="1"/>
  <c r="F125" i="1"/>
  <c r="E125" i="1"/>
  <c r="D125" i="1"/>
  <c r="F123" i="1"/>
  <c r="E123" i="1"/>
  <c r="D123" i="1"/>
  <c r="F120" i="1"/>
  <c r="E120" i="1"/>
  <c r="D120" i="1"/>
  <c r="F118" i="1"/>
  <c r="E118" i="1"/>
  <c r="D118" i="1"/>
  <c r="F116" i="1"/>
  <c r="E116" i="1"/>
  <c r="D116" i="1"/>
  <c r="F111" i="1"/>
  <c r="E111" i="1"/>
  <c r="D111" i="1"/>
  <c r="F106" i="1"/>
  <c r="E106" i="1"/>
  <c r="D106" i="1"/>
  <c r="F96" i="1"/>
  <c r="E96" i="1"/>
  <c r="D96" i="1"/>
  <c r="F93" i="1"/>
  <c r="E93" i="1"/>
  <c r="D93" i="1"/>
  <c r="F91" i="1"/>
  <c r="E91" i="1"/>
  <c r="D91" i="1"/>
  <c r="F88" i="1"/>
  <c r="E88" i="1"/>
  <c r="D88" i="1"/>
  <c r="F86" i="1"/>
  <c r="E86" i="1"/>
  <c r="D86" i="1"/>
  <c r="F84" i="1"/>
  <c r="E84" i="1"/>
  <c r="D84" i="1"/>
  <c r="F82" i="1"/>
  <c r="E82" i="1"/>
  <c r="D82" i="1"/>
  <c r="F76" i="1"/>
  <c r="E76" i="1"/>
  <c r="D76" i="1"/>
  <c r="F71" i="1"/>
  <c r="E71" i="1"/>
  <c r="D71" i="1"/>
  <c r="F66" i="1"/>
  <c r="E66" i="1"/>
  <c r="D66" i="1"/>
  <c r="F61" i="1"/>
  <c r="E61" i="1"/>
  <c r="D61" i="1"/>
  <c r="F56" i="1"/>
  <c r="E56" i="1"/>
  <c r="D56" i="1"/>
  <c r="C48" i="1"/>
  <c r="F47" i="1"/>
  <c r="E47" i="1"/>
  <c r="D47" i="1"/>
  <c r="F44" i="1"/>
  <c r="E44" i="1"/>
  <c r="D44" i="1"/>
  <c r="F42" i="1"/>
  <c r="E42" i="1"/>
  <c r="D42" i="1"/>
  <c r="F40" i="1"/>
  <c r="E40" i="1"/>
  <c r="D40" i="1"/>
  <c r="F31" i="1"/>
  <c r="E31" i="1"/>
  <c r="D31" i="1"/>
  <c r="F28" i="1"/>
  <c r="E28" i="1"/>
  <c r="D28" i="1"/>
  <c r="F24" i="1"/>
  <c r="E24" i="1"/>
  <c r="D24" i="1"/>
  <c r="F20" i="1"/>
  <c r="E20" i="1"/>
  <c r="D20" i="1"/>
  <c r="F17" i="1"/>
  <c r="E17" i="1"/>
  <c r="D17" i="1"/>
  <c r="F14" i="1"/>
  <c r="E14" i="1"/>
  <c r="D14" i="1"/>
  <c r="F12" i="1"/>
  <c r="E12" i="1"/>
  <c r="D12" i="1"/>
  <c r="D48" i="1" l="1"/>
  <c r="D153" i="1"/>
  <c r="E48" i="1"/>
  <c r="E77" i="1"/>
  <c r="D77" i="1"/>
  <c r="F48" i="1"/>
  <c r="F153" i="1"/>
  <c r="F77" i="1"/>
  <c r="E153" i="1"/>
  <c r="E155" i="1" l="1"/>
  <c r="F155" i="1"/>
  <c r="D155" i="1"/>
  <c r="D157" i="1" s="1"/>
  <c r="E156" i="1" s="1"/>
  <c r="E157" i="1" l="1"/>
  <c r="F156" i="1" s="1"/>
  <c r="F157" i="1" s="1"/>
</calcChain>
</file>

<file path=xl/sharedStrings.xml><?xml version="1.0" encoding="utf-8"?>
<sst xmlns="http://schemas.openxmlformats.org/spreadsheetml/2006/main" count="360" uniqueCount="172">
  <si>
    <t>Admin Subscriptions</t>
  </si>
  <si>
    <t>Total Income from Lettings</t>
  </si>
  <si>
    <t>Education Support Staff - Employers NI</t>
  </si>
  <si>
    <t>Lump Sum</t>
  </si>
  <si>
    <t>Sports premium 21-22</t>
  </si>
  <si>
    <t>Reimbursement for AHT 2 points</t>
  </si>
  <si>
    <t>Lettings Charges - General</t>
  </si>
  <si>
    <t>School Hygiene &amp; First Aid</t>
  </si>
  <si>
    <t>Genuine Partnerships</t>
  </si>
  <si>
    <t>Education Support Staff - Pay</t>
  </si>
  <si>
    <t>Surplus / (Deficit) Brought Fwd</t>
  </si>
  <si>
    <t>Bank Interest</t>
  </si>
  <si>
    <t>Total Indirect Employee Expenses</t>
  </si>
  <si>
    <t>Universal Infant Free School Meals Grant</t>
  </si>
  <si>
    <t>Total Pupil Premium</t>
  </si>
  <si>
    <t>Curriculum Subscriptions</t>
  </si>
  <si>
    <t>ROSIS</t>
  </si>
  <si>
    <t>Rates Charge</t>
  </si>
  <si>
    <t>Pupil Premium - Service</t>
  </si>
  <si>
    <t>MMU Student</t>
  </si>
  <si>
    <t>RPA Scheme from 2021-22</t>
  </si>
  <si>
    <t>Key Performance Indicators</t>
  </si>
  <si>
    <t>Absence Insurance</t>
  </si>
  <si>
    <t>Catering Supplies (Breakfast Club etc.)</t>
  </si>
  <si>
    <t>Total Supply Teacher Insurance</t>
  </si>
  <si>
    <t>Covid Catch up Premium 20-21</t>
  </si>
  <si>
    <t xml:space="preserve">Small Works </t>
  </si>
  <si>
    <t>Breakfast Club Income</t>
  </si>
  <si>
    <t>Total Staff Costs to Section 251 (%)</t>
  </si>
  <si>
    <t>Spend per pupil for non-pay expenditure lines (£)</t>
  </si>
  <si>
    <t>Sports grant 20-21</t>
  </si>
  <si>
    <t>De-Delegation</t>
  </si>
  <si>
    <t>Total Revenue Income</t>
  </si>
  <si>
    <t>Total Teaching Staff</t>
  </si>
  <si>
    <t>Ref2</t>
  </si>
  <si>
    <t>Administrative Staff - Pay</t>
  </si>
  <si>
    <t>Total Education Support Staff</t>
  </si>
  <si>
    <t>FTE Support Staff</t>
  </si>
  <si>
    <t>Total FTE</t>
  </si>
  <si>
    <t>Teaching Staff - Pay</t>
  </si>
  <si>
    <t>Teaching Staff - Other</t>
  </si>
  <si>
    <t>Total Special Facilities</t>
  </si>
  <si>
    <t>JL Maths Hub</t>
  </si>
  <si>
    <t>School Uniforms</t>
  </si>
  <si>
    <t>Total Pupil Numbers by Lagged Pupil Numbers</t>
  </si>
  <si>
    <t>Agency Supply Cover</t>
  </si>
  <si>
    <t>Pupil Premium (Ever 6) - based on 36.5% Eligibility</t>
  </si>
  <si>
    <t>2023 - 24</t>
  </si>
  <si>
    <t xml:space="preserve">KT English hub funding </t>
  </si>
  <si>
    <t>Total Supply Teaching Staff</t>
  </si>
  <si>
    <t>Total Staff Costs to Total Income (%)</t>
  </si>
  <si>
    <t>COVID Catch Up Premium</t>
  </si>
  <si>
    <t>Curriculum Contracted Services</t>
  </si>
  <si>
    <t>Administrative Staff - Other</t>
  </si>
  <si>
    <t>PFI Services - Energy</t>
  </si>
  <si>
    <t>Early Years</t>
  </si>
  <si>
    <t>Teaching Staff - Pension</t>
  </si>
  <si>
    <t>DBS Checks</t>
  </si>
  <si>
    <t>Total Bought in professional services – other (except PFI)</t>
  </si>
  <si>
    <t>Total Other Staff</t>
  </si>
  <si>
    <t>PFI Services - Repairs</t>
  </si>
  <si>
    <t/>
  </si>
  <si>
    <t>PFI Services - Cleaning</t>
  </si>
  <si>
    <t>Total Revenue Expenditure</t>
  </si>
  <si>
    <t>Proportion of budget spent on the Leadership team (%)</t>
  </si>
  <si>
    <t>Total Development and Training</t>
  </si>
  <si>
    <t>Absence Insurance Claims KC Mat leave</t>
  </si>
  <si>
    <t>Website</t>
  </si>
  <si>
    <t>Universal Infant Free School Meals</t>
  </si>
  <si>
    <t>Total Staffing</t>
  </si>
  <si>
    <t>Learning Support Service</t>
  </si>
  <si>
    <t>ICT Licences</t>
  </si>
  <si>
    <t>Total Other Funding</t>
  </si>
  <si>
    <t>Parental Contributions to Visits</t>
  </si>
  <si>
    <t>Total Early Years Funding</t>
  </si>
  <si>
    <t>FTE Teaching Staff</t>
  </si>
  <si>
    <t>PFI funding</t>
  </si>
  <si>
    <t>PFI Services - Water</t>
  </si>
  <si>
    <t>Evolve</t>
  </si>
  <si>
    <t>Total Catering Supplies</t>
  </si>
  <si>
    <t>Total Schools Block Funding</t>
  </si>
  <si>
    <t>PFI Services - Catering Subsidy</t>
  </si>
  <si>
    <t>Sheffield Hallam Students/Leeds</t>
  </si>
  <si>
    <t>iHasco H&amp;S</t>
  </si>
  <si>
    <t>Supply Teaching Staff - Pay</t>
  </si>
  <si>
    <t>Meadow View Primary - Income/Expenditure Report</t>
  </si>
  <si>
    <t>Total Other Government Grants</t>
  </si>
  <si>
    <t>Basic Entitlement Age Weighted Pupil Unit (AWPU)</t>
  </si>
  <si>
    <t>Postage</t>
  </si>
  <si>
    <t>English as an Additional Language (EAL)</t>
  </si>
  <si>
    <t>Lettings Charges - Engie</t>
  </si>
  <si>
    <t>PFI Services - Free School Meals</t>
  </si>
  <si>
    <t>Apprenticeship Levy</t>
  </si>
  <si>
    <t>Total Other Occupation Costs</t>
  </si>
  <si>
    <t>Pupil Teacher Ratio as per Lagged Pupil Numbers</t>
  </si>
  <si>
    <t>Rates</t>
  </si>
  <si>
    <t>SALT</t>
  </si>
  <si>
    <t>Administrative Staff - Employers NI</t>
  </si>
  <si>
    <t>Cumulative Surplus / (Deficit) C/Fwd</t>
  </si>
  <si>
    <t>Total ICT Learning Resources</t>
  </si>
  <si>
    <t>Inclusion Support Grant Summer term AT,CLP,ACL</t>
  </si>
  <si>
    <t>Total Bought in Prof Services - Curric</t>
  </si>
  <si>
    <t>Ref1</t>
  </si>
  <si>
    <t>Other Staff - Other</t>
  </si>
  <si>
    <t>Staff Training</t>
  </si>
  <si>
    <t>Reimbursement - HLTA Secondment</t>
  </si>
  <si>
    <t>School Visits (inc. Transport)</t>
  </si>
  <si>
    <t>Other Staff - Employers NI</t>
  </si>
  <si>
    <t>2022 - 23</t>
  </si>
  <si>
    <t xml:space="preserve">Admissions &amp; Appeals </t>
  </si>
  <si>
    <t>2021 - 22</t>
  </si>
  <si>
    <t>Teaching Staff - Employers NI</t>
  </si>
  <si>
    <t>Total Rates</t>
  </si>
  <si>
    <t>Total Other Staff Related Insurance</t>
  </si>
  <si>
    <t>PFI Services - Grounds</t>
  </si>
  <si>
    <t>PFI Affordability Contribution</t>
  </si>
  <si>
    <t>Total Staff Costs (£)</t>
  </si>
  <si>
    <t>Swimming 20-21</t>
  </si>
  <si>
    <t>PFI Services - Caretaking</t>
  </si>
  <si>
    <t>Snow Clearing</t>
  </si>
  <si>
    <t>Other Staff - Pay</t>
  </si>
  <si>
    <t>Human Resources</t>
  </si>
  <si>
    <t>In Year Surplus / (Deficit)</t>
  </si>
  <si>
    <t>Lettings - Slimming World</t>
  </si>
  <si>
    <t>Description</t>
  </si>
  <si>
    <t xml:space="preserve">Equipment Insurance </t>
  </si>
  <si>
    <t>Total Funds Delegated by the LA</t>
  </si>
  <si>
    <t>Total Supply Teacher Insurance Claims</t>
  </si>
  <si>
    <t>Admin Materials</t>
  </si>
  <si>
    <t>PE &amp; Sports Premium</t>
  </si>
  <si>
    <t>Risk Management</t>
  </si>
  <si>
    <t>Total Building Maintenance and Improvement</t>
  </si>
  <si>
    <t>Total Learning Resources (not ICT)</t>
  </si>
  <si>
    <t>Total Bought in professional services – other (PFI)</t>
  </si>
  <si>
    <t>Kingswood trip</t>
  </si>
  <si>
    <t>Other Staff - Pension</t>
  </si>
  <si>
    <t>Apprenticeship Levy 20-21</t>
  </si>
  <si>
    <t>Total Agency Supply Teaching Staff</t>
  </si>
  <si>
    <t>SG Income</t>
  </si>
  <si>
    <t>Sale of Uniforms</t>
  </si>
  <si>
    <t>Pupil Premium (Post LAC)</t>
  </si>
  <si>
    <t>Total Additional Grant for Schools</t>
  </si>
  <si>
    <t>Supply Teaching Staff - Employers NI</t>
  </si>
  <si>
    <t>Reprographic Charges</t>
  </si>
  <si>
    <t>Total Other income from facilities and services</t>
  </si>
  <si>
    <t xml:space="preserve">Education Psychology </t>
  </si>
  <si>
    <t>ICT Licences &amp; Broadband</t>
  </si>
  <si>
    <t>Trade Union Time</t>
  </si>
  <si>
    <t>Administrative Staff - Pension</t>
  </si>
  <si>
    <t>Supply Teaching Staff - Pension</t>
  </si>
  <si>
    <t>Payroll Administration</t>
  </si>
  <si>
    <t>Prior Attainment</t>
  </si>
  <si>
    <t>General Learning Resources</t>
  </si>
  <si>
    <t>Total Staff Costs as Proportion of Total Expense (%)</t>
  </si>
  <si>
    <t>Income</t>
  </si>
  <si>
    <t>Total Administrative Staff</t>
  </si>
  <si>
    <t>Education Support Staff - Other</t>
  </si>
  <si>
    <t>Supply Teaching Staff - Other</t>
  </si>
  <si>
    <t>Apprenticeship Levy 19-20</t>
  </si>
  <si>
    <t xml:space="preserve">Legal Insurance </t>
  </si>
  <si>
    <t>Expenditure</t>
  </si>
  <si>
    <t>Education Support Staff - Pension</t>
  </si>
  <si>
    <t>ICT Support</t>
  </si>
  <si>
    <t>Deprivation</t>
  </si>
  <si>
    <t>Total Contributions to Educational Visits</t>
  </si>
  <si>
    <t>Total Other Insurance Costs</t>
  </si>
  <si>
    <t>JMAT Management Fee 3%</t>
  </si>
  <si>
    <t>Telephone Calls &amp; Line Rental</t>
  </si>
  <si>
    <t>Exceptional circumstances</t>
  </si>
  <si>
    <t>Average Teacher Cost (£)</t>
  </si>
  <si>
    <t>Total Administrative Supplies</t>
  </si>
  <si>
    <t>PFI Services -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</si>
</sst>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;\(#,##0\)"/>
  </numFmts>
  <fonts count="3" x14ac:knownFonts="1">
    <font>
      <sz val="10"/>
      <name val="Arial"/>
    </font>
    <font>
      <b/>
      <sz val="10"/>
      <color rgb="FFFFFFFF"/>
      <name val="Arial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A5A5A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9" fontId="2" fillId="0" borderId="0"/>
    <xf numFmtId="44" fontId="2" fillId="0" borderId="0"/>
    <xf numFmtId="42" fontId="2" fillId="0" borderId="0"/>
    <xf numFmtId="43" fontId="2" fillId="0" borderId="0"/>
    <xf numFmtId="41" fontId="2" fillId="0" borderId="0"/>
    <xf numFmtId="0" fontId="1" fillId="2" borderId="1">
      <alignment horizontal="center" vertical="center"/>
    </xf>
    <xf numFmtId="0" fontId="2" fillId="0" borderId="1">
      <alignment wrapText="1"/>
    </xf>
    <xf numFmtId="164" fontId="2" fillId="3" borderId="1"/>
    <xf numFmtId="164" fontId="2" fillId="4" borderId="1">
      <alignment horizontal="center"/>
    </xf>
  </cellStyleXfs>
  <cellXfs count="17">
    <xf numFmtId="0" fontId="0" fillId="0" borderId="0" xfId="0"/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164" fontId="0" fillId="0" borderId="1" xfId="0" applyNumberFormat="1" applyFill="1" applyBorder="1"/>
    <xf numFmtId="164" fontId="0" fillId="0" borderId="1" xfId="0" applyNumberFormat="1" applyFill="1" applyBorder="1" applyAlignment="1">
      <alignment wrapText="1"/>
    </xf>
    <xf numFmtId="164" fontId="0" fillId="0" borderId="1" xfId="0" applyNumberFormat="1" applyFill="1" applyBorder="1"/>
    <xf numFmtId="164" fontId="0" fillId="6" borderId="1" xfId="0" applyNumberFormat="1" applyFill="1" applyBorder="1"/>
    <xf numFmtId="164" fontId="0" fillId="6" borderId="1" xfId="0" applyNumberFormat="1" applyFill="1" applyBorder="1" applyAlignment="1">
      <alignment wrapText="1"/>
    </xf>
    <xf numFmtId="164" fontId="1" fillId="5" borderId="1" xfId="0" applyNumberFormat="1" applyFont="1" applyFill="1" applyBorder="1"/>
    <xf numFmtId="164" fontId="0" fillId="7" borderId="1" xfId="0" applyNumberFormat="1" applyFill="1" applyBorder="1"/>
    <xf numFmtId="0" fontId="1" fillId="5" borderId="0" xfId="0" applyFont="1" applyFill="1"/>
    <xf numFmtId="0" fontId="0" fillId="0" borderId="1" xfId="0" applyNumberFormat="1" applyFill="1" applyBorder="1" applyAlignment="1">
      <alignment wrapText="1"/>
    </xf>
    <xf numFmtId="9" fontId="0" fillId="0" borderId="1" xfId="0" applyNumberFormat="1" applyFill="1" applyBorder="1" applyAlignment="1">
      <alignment wrapText="1"/>
    </xf>
    <xf numFmtId="164" fontId="1" fillId="5" borderId="1" xfId="0" applyNumberFormat="1" applyFont="1" applyFill="1" applyBorder="1"/>
    <xf numFmtId="0" fontId="1" fillId="5" borderId="1" xfId="0" applyFont="1" applyFill="1" applyBorder="1"/>
    <xf numFmtId="0" fontId="1" fillId="5" borderId="1" xfId="0" applyNumberFormat="1" applyFont="1" applyFill="1" applyBorder="1" applyAlignment="1"/>
    <xf numFmtId="0" fontId="0" fillId="0" borderId="1" xfId="0" applyNumberFormat="1" applyFill="1" applyBorder="1" applyAlignment="1">
      <alignment wrapText="1"/>
    </xf>
  </cellXfs>
  <cellStyles count="10">
    <cellStyle name="AltSubTotalStyle" xfId="9" xr:uid="{00000000-0005-0000-0000-000000000000}"/>
    <cellStyle name="Comma" xfId="4" xr:uid="{00000000-0005-0000-0000-000001000000}"/>
    <cellStyle name="Comma [0]" xfId="5" xr:uid="{00000000-0005-0000-0000-000002000000}"/>
    <cellStyle name="Currency" xfId="2" xr:uid="{00000000-0005-0000-0000-000003000000}"/>
    <cellStyle name="Currency [0]" xfId="3" xr:uid="{00000000-0005-0000-0000-000004000000}"/>
    <cellStyle name="Normal" xfId="0" builtinId="0"/>
    <cellStyle name="Percent" xfId="1" xr:uid="{00000000-0005-0000-0000-000006000000}"/>
    <cellStyle name="StandardStyle" xfId="7" xr:uid="{00000000-0005-0000-0000-000007000000}"/>
    <cellStyle name="SubtotalStyle" xfId="8" xr:uid="{00000000-0005-0000-0000-000008000000}"/>
    <cellStyle name="TotalStyle" xfId="6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6"/>
  <sheetViews>
    <sheetView tabSelected="1" workbookViewId="0">
      <selection activeCell="I10" sqref="I10"/>
    </sheetView>
  </sheetViews>
  <sheetFormatPr defaultColWidth="9.140625" defaultRowHeight="12.75" customHeight="1" x14ac:dyDescent="0.2"/>
  <cols>
    <col min="1" max="2" width="6" customWidth="1"/>
    <col min="3" max="3" width="45.7109375" customWidth="1"/>
    <col min="4" max="6" width="10.28515625" customWidth="1"/>
  </cols>
  <sheetData>
    <row r="1" spans="1:6" ht="12.75" customHeight="1" x14ac:dyDescent="0.2">
      <c r="A1" s="14" t="s">
        <v>85</v>
      </c>
      <c r="B1" s="14"/>
      <c r="C1" s="14"/>
      <c r="D1" s="14"/>
      <c r="E1" s="14"/>
      <c r="F1" s="14"/>
    </row>
    <row r="3" spans="1:6" ht="12.75" customHeight="1" x14ac:dyDescent="0.2">
      <c r="A3" s="14" t="s">
        <v>154</v>
      </c>
      <c r="B3" s="14"/>
      <c r="C3" s="14"/>
      <c r="D3" s="14"/>
      <c r="E3" s="14"/>
      <c r="F3" s="14"/>
    </row>
    <row r="4" spans="1:6" ht="12.75" customHeight="1" x14ac:dyDescent="0.2">
      <c r="A4" s="1" t="s">
        <v>102</v>
      </c>
      <c r="B4" s="1" t="s">
        <v>34</v>
      </c>
      <c r="C4" s="1" t="s">
        <v>124</v>
      </c>
      <c r="D4" s="2" t="s">
        <v>110</v>
      </c>
      <c r="E4" s="2" t="s">
        <v>108</v>
      </c>
      <c r="F4" s="2" t="s">
        <v>47</v>
      </c>
    </row>
    <row r="5" spans="1:6" ht="12.75" customHeight="1" x14ac:dyDescent="0.2">
      <c r="A5" s="3" t="s">
        <v>61</v>
      </c>
      <c r="B5" s="3" t="s">
        <v>61</v>
      </c>
      <c r="C5" s="4" t="s">
        <v>87</v>
      </c>
      <c r="D5" s="5">
        <v>527787</v>
      </c>
      <c r="E5" s="5">
        <v>516044.5</v>
      </c>
      <c r="F5" s="5">
        <v>529614.6</v>
      </c>
    </row>
    <row r="6" spans="1:6" ht="12.75" customHeight="1" x14ac:dyDescent="0.2">
      <c r="A6" s="3" t="s">
        <v>61</v>
      </c>
      <c r="B6" s="3" t="s">
        <v>61</v>
      </c>
      <c r="C6" s="4" t="s">
        <v>163</v>
      </c>
      <c r="D6" s="5">
        <v>113730</v>
      </c>
      <c r="E6" s="5">
        <v>109019.3</v>
      </c>
      <c r="F6" s="5">
        <v>109692.2</v>
      </c>
    </row>
    <row r="7" spans="1:6" ht="12.75" customHeight="1" x14ac:dyDescent="0.2">
      <c r="A7" s="3" t="s">
        <v>61</v>
      </c>
      <c r="B7" s="3" t="s">
        <v>61</v>
      </c>
      <c r="C7" s="4" t="s">
        <v>151</v>
      </c>
      <c r="D7" s="5">
        <v>39012</v>
      </c>
      <c r="E7" s="5">
        <v>37396.120000000003</v>
      </c>
      <c r="F7" s="5">
        <v>37626.959999999999</v>
      </c>
    </row>
    <row r="8" spans="1:6" ht="12.75" customHeight="1" x14ac:dyDescent="0.2">
      <c r="A8" s="3" t="s">
        <v>61</v>
      </c>
      <c r="B8" s="3" t="s">
        <v>61</v>
      </c>
      <c r="C8" s="4" t="s">
        <v>89</v>
      </c>
      <c r="D8" s="5">
        <v>8618</v>
      </c>
      <c r="E8" s="5">
        <v>8261.0419999999995</v>
      </c>
      <c r="F8" s="5">
        <v>8312.0360000000001</v>
      </c>
    </row>
    <row r="9" spans="1:6" ht="12.75" customHeight="1" x14ac:dyDescent="0.2">
      <c r="A9" s="3" t="s">
        <v>61</v>
      </c>
      <c r="B9" s="3" t="s">
        <v>61</v>
      </c>
      <c r="C9" s="4" t="s">
        <v>3</v>
      </c>
      <c r="D9" s="5">
        <v>117800</v>
      </c>
      <c r="E9" s="5">
        <v>120156</v>
      </c>
      <c r="F9" s="5">
        <v>122559.1</v>
      </c>
    </row>
    <row r="10" spans="1:6" ht="12.75" customHeight="1" x14ac:dyDescent="0.2">
      <c r="A10" s="3" t="s">
        <v>61</v>
      </c>
      <c r="B10" s="3" t="s">
        <v>61</v>
      </c>
      <c r="C10" s="4" t="s">
        <v>95</v>
      </c>
      <c r="D10" s="5">
        <v>15984</v>
      </c>
      <c r="E10" s="5">
        <v>16303.68</v>
      </c>
      <c r="F10" s="5">
        <v>16629.75</v>
      </c>
    </row>
    <row r="11" spans="1:6" ht="12.75" customHeight="1" x14ac:dyDescent="0.2">
      <c r="A11" s="3" t="s">
        <v>61</v>
      </c>
      <c r="B11" s="3" t="s">
        <v>61</v>
      </c>
      <c r="C11" s="4" t="s">
        <v>76</v>
      </c>
      <c r="D11" s="5">
        <v>133416</v>
      </c>
      <c r="E11" s="5">
        <v>136084.29999999999</v>
      </c>
      <c r="F11" s="5">
        <v>138806</v>
      </c>
    </row>
    <row r="12" spans="1:6" ht="12.75" customHeight="1" x14ac:dyDescent="0.2">
      <c r="A12" s="6"/>
      <c r="B12" s="6"/>
      <c r="C12" s="7" t="s">
        <v>80</v>
      </c>
      <c r="D12" s="6">
        <f>SUM(D5:D11)</f>
        <v>956347</v>
      </c>
      <c r="E12" s="6">
        <f>SUM(E5:E11)</f>
        <v>943264.94200000004</v>
      </c>
      <c r="F12" s="6">
        <f>SUM(F5:F11)</f>
        <v>963240.64599999983</v>
      </c>
    </row>
    <row r="13" spans="1:6" ht="12.75" customHeight="1" x14ac:dyDescent="0.2">
      <c r="A13" s="3" t="s">
        <v>61</v>
      </c>
      <c r="B13" s="3" t="s">
        <v>61</v>
      </c>
      <c r="C13" s="4" t="s">
        <v>55</v>
      </c>
      <c r="D13" s="5">
        <v>85923.6</v>
      </c>
      <c r="E13" s="5">
        <v>87642.07</v>
      </c>
      <c r="F13" s="5">
        <v>89394.91</v>
      </c>
    </row>
    <row r="14" spans="1:6" ht="12.75" customHeight="1" x14ac:dyDescent="0.2">
      <c r="A14" s="6"/>
      <c r="B14" s="6"/>
      <c r="C14" s="7" t="s">
        <v>74</v>
      </c>
      <c r="D14" s="6">
        <f>SUM(D13:D13)</f>
        <v>85923.6</v>
      </c>
      <c r="E14" s="6">
        <f>SUM(E13:E13)</f>
        <v>87642.07</v>
      </c>
      <c r="F14" s="6">
        <f>SUM(F13:F13)</f>
        <v>89394.91</v>
      </c>
    </row>
    <row r="15" spans="1:6" ht="12.75" customHeight="1" x14ac:dyDescent="0.2">
      <c r="A15" s="3" t="s">
        <v>61</v>
      </c>
      <c r="B15" s="3" t="s">
        <v>61</v>
      </c>
      <c r="C15" s="4" t="s">
        <v>168</v>
      </c>
      <c r="D15" s="5">
        <v>24749</v>
      </c>
      <c r="E15" s="5">
        <v>25243.98</v>
      </c>
      <c r="F15" s="5">
        <v>25748.86</v>
      </c>
    </row>
    <row r="16" spans="1:6" ht="12.75" customHeight="1" x14ac:dyDescent="0.2">
      <c r="A16" s="3" t="s">
        <v>61</v>
      </c>
      <c r="B16" s="3" t="s">
        <v>61</v>
      </c>
      <c r="C16" s="4" t="s">
        <v>31</v>
      </c>
      <c r="D16" s="5">
        <v>-2028</v>
      </c>
      <c r="E16" s="5">
        <v>-2068.56</v>
      </c>
      <c r="F16" s="5">
        <v>-2109.9299999999998</v>
      </c>
    </row>
    <row r="17" spans="1:6" ht="12.75" customHeight="1" x14ac:dyDescent="0.2">
      <c r="A17" s="6"/>
      <c r="B17" s="6"/>
      <c r="C17" s="7" t="s">
        <v>72</v>
      </c>
      <c r="D17" s="6">
        <f>SUM(D15:D16)</f>
        <v>22721</v>
      </c>
      <c r="E17" s="6">
        <f>SUM(E15:E16)</f>
        <v>23175.42</v>
      </c>
      <c r="F17" s="6">
        <f>SUM(F15:F16)</f>
        <v>23638.93</v>
      </c>
    </row>
    <row r="18" spans="1:6" ht="12.75" customHeight="1" x14ac:dyDescent="0.2">
      <c r="A18" s="3" t="s">
        <v>61</v>
      </c>
      <c r="B18" s="3" t="s">
        <v>61</v>
      </c>
      <c r="C18" s="4" t="s">
        <v>51</v>
      </c>
      <c r="D18" s="5">
        <v>6235</v>
      </c>
      <c r="E18" s="5">
        <v>0</v>
      </c>
      <c r="F18" s="5">
        <v>0</v>
      </c>
    </row>
    <row r="19" spans="1:6" ht="12.75" customHeight="1" x14ac:dyDescent="0.2">
      <c r="A19" s="3" t="s">
        <v>61</v>
      </c>
      <c r="B19" s="3" t="s">
        <v>61</v>
      </c>
      <c r="C19" s="4" t="s">
        <v>25</v>
      </c>
      <c r="D19" s="5">
        <v>4150</v>
      </c>
      <c r="E19" s="5">
        <v>0</v>
      </c>
      <c r="F19" s="5">
        <v>0</v>
      </c>
    </row>
    <row r="20" spans="1:6" ht="12.75" customHeight="1" x14ac:dyDescent="0.2">
      <c r="A20" s="6"/>
      <c r="B20" s="6"/>
      <c r="C20" s="7" t="s">
        <v>126</v>
      </c>
      <c r="D20" s="6">
        <f>SUM(D18:D19)</f>
        <v>10385</v>
      </c>
      <c r="E20" s="6">
        <f>SUM(E18:E19)</f>
        <v>0</v>
      </c>
      <c r="F20" s="6">
        <f>SUM(F18:F19)</f>
        <v>0</v>
      </c>
    </row>
    <row r="21" spans="1:6" ht="12.75" customHeight="1" x14ac:dyDescent="0.2">
      <c r="A21" s="3" t="s">
        <v>61</v>
      </c>
      <c r="B21" s="3" t="s">
        <v>61</v>
      </c>
      <c r="C21" s="4" t="s">
        <v>46</v>
      </c>
      <c r="D21" s="5">
        <v>90115</v>
      </c>
      <c r="E21" s="5">
        <v>90115</v>
      </c>
      <c r="F21" s="5">
        <v>90115</v>
      </c>
    </row>
    <row r="22" spans="1:6" ht="12.75" customHeight="1" x14ac:dyDescent="0.2">
      <c r="A22" s="3" t="s">
        <v>61</v>
      </c>
      <c r="B22" s="3" t="s">
        <v>61</v>
      </c>
      <c r="C22" s="4" t="s">
        <v>140</v>
      </c>
      <c r="D22" s="5">
        <v>4690</v>
      </c>
      <c r="E22" s="5">
        <v>4690</v>
      </c>
      <c r="F22" s="5">
        <v>4690</v>
      </c>
    </row>
    <row r="23" spans="1:6" ht="12.75" customHeight="1" x14ac:dyDescent="0.2">
      <c r="A23" s="3" t="s">
        <v>61</v>
      </c>
      <c r="B23" s="3" t="s">
        <v>61</v>
      </c>
      <c r="C23" s="4" t="s">
        <v>18</v>
      </c>
      <c r="D23" s="5">
        <v>310</v>
      </c>
      <c r="E23" s="5">
        <v>310</v>
      </c>
      <c r="F23" s="5">
        <v>310</v>
      </c>
    </row>
    <row r="24" spans="1:6" ht="12.75" customHeight="1" x14ac:dyDescent="0.2">
      <c r="A24" s="6"/>
      <c r="B24" s="6"/>
      <c r="C24" s="7" t="s">
        <v>14</v>
      </c>
      <c r="D24" s="6">
        <f>SUM(D21:D23)</f>
        <v>95115</v>
      </c>
      <c r="E24" s="6">
        <f>SUM(E21:E23)</f>
        <v>95115</v>
      </c>
      <c r="F24" s="6">
        <f>SUM(F21:F23)</f>
        <v>95115</v>
      </c>
    </row>
    <row r="25" spans="1:6" ht="12.75" customHeight="1" x14ac:dyDescent="0.2">
      <c r="A25" s="3" t="s">
        <v>61</v>
      </c>
      <c r="B25" s="3" t="s">
        <v>61</v>
      </c>
      <c r="C25" s="4" t="s">
        <v>82</v>
      </c>
      <c r="D25" s="5">
        <v>2250</v>
      </c>
      <c r="E25" s="5">
        <v>500</v>
      </c>
      <c r="F25" s="5">
        <v>500</v>
      </c>
    </row>
    <row r="26" spans="1:6" ht="12.75" customHeight="1" x14ac:dyDescent="0.2">
      <c r="A26" s="3" t="s">
        <v>61</v>
      </c>
      <c r="B26" s="3" t="s">
        <v>61</v>
      </c>
      <c r="C26" s="4" t="s">
        <v>100</v>
      </c>
      <c r="D26" s="5">
        <v>3012</v>
      </c>
      <c r="E26" s="5">
        <v>3012</v>
      </c>
      <c r="F26" s="5">
        <v>3012</v>
      </c>
    </row>
    <row r="27" spans="1:6" ht="12.75" customHeight="1" x14ac:dyDescent="0.2">
      <c r="A27" s="3" t="s">
        <v>61</v>
      </c>
      <c r="B27" s="3" t="s">
        <v>61</v>
      </c>
      <c r="C27" s="4" t="s">
        <v>19</v>
      </c>
      <c r="D27" s="5">
        <v>350</v>
      </c>
      <c r="E27" s="5">
        <v>350</v>
      </c>
      <c r="F27" s="5">
        <v>350</v>
      </c>
    </row>
    <row r="28" spans="1:6" ht="12.75" customHeight="1" x14ac:dyDescent="0.2">
      <c r="A28" s="6"/>
      <c r="B28" s="6"/>
      <c r="C28" s="7" t="s">
        <v>86</v>
      </c>
      <c r="D28" s="6">
        <f>SUM(D25:D27)</f>
        <v>5612</v>
      </c>
      <c r="E28" s="6">
        <f>SUM(E25:E27)</f>
        <v>3862</v>
      </c>
      <c r="F28" s="6">
        <f>SUM(F25:F27)</f>
        <v>3862</v>
      </c>
    </row>
    <row r="29" spans="1:6" ht="12.75" customHeight="1" x14ac:dyDescent="0.2">
      <c r="A29" s="3" t="s">
        <v>61</v>
      </c>
      <c r="B29" s="3" t="s">
        <v>61</v>
      </c>
      <c r="C29" s="4" t="s">
        <v>6</v>
      </c>
      <c r="D29" s="5">
        <v>2000</v>
      </c>
      <c r="E29" s="5">
        <v>2000</v>
      </c>
      <c r="F29" s="5">
        <v>2000</v>
      </c>
    </row>
    <row r="30" spans="1:6" ht="12.75" customHeight="1" x14ac:dyDescent="0.2">
      <c r="A30" s="3" t="s">
        <v>61</v>
      </c>
      <c r="B30" s="3" t="s">
        <v>61</v>
      </c>
      <c r="C30" s="4" t="s">
        <v>123</v>
      </c>
      <c r="D30" s="5">
        <v>6160</v>
      </c>
      <c r="E30" s="5">
        <v>6160</v>
      </c>
      <c r="F30" s="5">
        <v>6160</v>
      </c>
    </row>
    <row r="31" spans="1:6" ht="12.75" customHeight="1" x14ac:dyDescent="0.2">
      <c r="A31" s="6"/>
      <c r="B31" s="6"/>
      <c r="C31" s="7" t="s">
        <v>1</v>
      </c>
      <c r="D31" s="6">
        <f>SUM(D29:D30)</f>
        <v>8160</v>
      </c>
      <c r="E31" s="6">
        <f>SUM(E29:E30)</f>
        <v>8160</v>
      </c>
      <c r="F31" s="6">
        <f>SUM(F29:F30)</f>
        <v>8160</v>
      </c>
    </row>
    <row r="32" spans="1:6" ht="12.75" customHeight="1" x14ac:dyDescent="0.2">
      <c r="A32" s="3" t="s">
        <v>61</v>
      </c>
      <c r="B32" s="3" t="s">
        <v>61</v>
      </c>
      <c r="C32" s="4" t="s">
        <v>27</v>
      </c>
      <c r="D32" s="5">
        <v>7000</v>
      </c>
      <c r="E32" s="5">
        <v>7000</v>
      </c>
      <c r="F32" s="5">
        <v>7000</v>
      </c>
    </row>
    <row r="33" spans="1:6" ht="12.75" customHeight="1" x14ac:dyDescent="0.2">
      <c r="A33" s="3" t="s">
        <v>61</v>
      </c>
      <c r="B33" s="3" t="s">
        <v>61</v>
      </c>
      <c r="C33" s="4" t="s">
        <v>139</v>
      </c>
      <c r="D33" s="5">
        <v>400</v>
      </c>
      <c r="E33" s="5">
        <v>400</v>
      </c>
      <c r="F33" s="5">
        <v>400</v>
      </c>
    </row>
    <row r="34" spans="1:6" ht="12.75" customHeight="1" x14ac:dyDescent="0.2">
      <c r="A34" s="3" t="s">
        <v>61</v>
      </c>
      <c r="B34" s="3" t="s">
        <v>61</v>
      </c>
      <c r="C34" s="4" t="s">
        <v>11</v>
      </c>
      <c r="D34" s="5">
        <v>150</v>
      </c>
      <c r="E34" s="5">
        <v>150</v>
      </c>
      <c r="F34" s="5">
        <v>150</v>
      </c>
    </row>
    <row r="35" spans="1:6" ht="12.75" customHeight="1" x14ac:dyDescent="0.2">
      <c r="A35" s="3" t="s">
        <v>61</v>
      </c>
      <c r="B35" s="3" t="s">
        <v>61</v>
      </c>
      <c r="C35" s="4" t="s">
        <v>105</v>
      </c>
      <c r="D35" s="5">
        <v>8989</v>
      </c>
      <c r="E35" s="5">
        <v>0</v>
      </c>
      <c r="F35" s="5">
        <v>0</v>
      </c>
    </row>
    <row r="36" spans="1:6" ht="12.75" customHeight="1" x14ac:dyDescent="0.2">
      <c r="A36" s="3" t="s">
        <v>61</v>
      </c>
      <c r="B36" s="3" t="s">
        <v>61</v>
      </c>
      <c r="C36" s="4" t="s">
        <v>5</v>
      </c>
      <c r="D36" s="5">
        <v>3413</v>
      </c>
      <c r="E36" s="5">
        <v>3413</v>
      </c>
      <c r="F36" s="5">
        <v>3413</v>
      </c>
    </row>
    <row r="37" spans="1:6" ht="12.75" customHeight="1" x14ac:dyDescent="0.2">
      <c r="A37" s="3" t="s">
        <v>61</v>
      </c>
      <c r="B37" s="3" t="s">
        <v>61</v>
      </c>
      <c r="C37" s="4" t="s">
        <v>48</v>
      </c>
      <c r="D37" s="5">
        <v>1750</v>
      </c>
      <c r="E37" s="5">
        <v>0</v>
      </c>
      <c r="F37" s="5">
        <v>0</v>
      </c>
    </row>
    <row r="38" spans="1:6" ht="12.75" customHeight="1" x14ac:dyDescent="0.2">
      <c r="A38" s="3" t="s">
        <v>61</v>
      </c>
      <c r="B38" s="3" t="s">
        <v>61</v>
      </c>
      <c r="C38" s="4" t="s">
        <v>42</v>
      </c>
      <c r="D38" s="5">
        <v>1000</v>
      </c>
      <c r="E38" s="5">
        <v>0</v>
      </c>
      <c r="F38" s="5">
        <v>0</v>
      </c>
    </row>
    <row r="39" spans="1:6" ht="12.75" customHeight="1" x14ac:dyDescent="0.2">
      <c r="A39" s="3" t="s">
        <v>61</v>
      </c>
      <c r="B39" s="3" t="s">
        <v>61</v>
      </c>
      <c r="C39" s="4" t="s">
        <v>138</v>
      </c>
      <c r="D39" s="5">
        <v>27000</v>
      </c>
      <c r="E39" s="5">
        <v>27000</v>
      </c>
      <c r="F39" s="5">
        <v>27000</v>
      </c>
    </row>
    <row r="40" spans="1:6" ht="12.75" customHeight="1" x14ac:dyDescent="0.2">
      <c r="A40" s="6"/>
      <c r="B40" s="6"/>
      <c r="C40" s="7" t="s">
        <v>144</v>
      </c>
      <c r="D40" s="6">
        <f>SUM(D32:D39)</f>
        <v>49702</v>
      </c>
      <c r="E40" s="6">
        <f>SUM(E32:E39)</f>
        <v>37963</v>
      </c>
      <c r="F40" s="6">
        <f>SUM(F32:F39)</f>
        <v>37963</v>
      </c>
    </row>
    <row r="41" spans="1:6" ht="12.75" customHeight="1" x14ac:dyDescent="0.2">
      <c r="A41" s="3" t="s">
        <v>61</v>
      </c>
      <c r="B41" s="3" t="s">
        <v>61</v>
      </c>
      <c r="C41" s="4" t="s">
        <v>66</v>
      </c>
      <c r="D41" s="5">
        <v>2190</v>
      </c>
      <c r="E41" s="5">
        <v>0</v>
      </c>
      <c r="F41" s="5">
        <v>0</v>
      </c>
    </row>
    <row r="42" spans="1:6" ht="12.75" customHeight="1" x14ac:dyDescent="0.2">
      <c r="A42" s="6"/>
      <c r="B42" s="6"/>
      <c r="C42" s="7" t="s">
        <v>127</v>
      </c>
      <c r="D42" s="6">
        <f>SUM(D41:D41)</f>
        <v>2190</v>
      </c>
      <c r="E42" s="6">
        <f>SUM(E41:E41)</f>
        <v>0</v>
      </c>
      <c r="F42" s="6">
        <f>SUM(F41:F41)</f>
        <v>0</v>
      </c>
    </row>
    <row r="43" spans="1:6" ht="12.75" customHeight="1" x14ac:dyDescent="0.2">
      <c r="A43" s="3" t="s">
        <v>61</v>
      </c>
      <c r="B43" s="3" t="s">
        <v>61</v>
      </c>
      <c r="C43" s="4" t="s">
        <v>73</v>
      </c>
      <c r="D43" s="5">
        <v>7000</v>
      </c>
      <c r="E43" s="5">
        <v>7000</v>
      </c>
      <c r="F43" s="5">
        <v>7000</v>
      </c>
    </row>
    <row r="44" spans="1:6" ht="12.75" customHeight="1" x14ac:dyDescent="0.2">
      <c r="A44" s="6"/>
      <c r="B44" s="6"/>
      <c r="C44" s="7" t="s">
        <v>164</v>
      </c>
      <c r="D44" s="6">
        <f>SUM(D43:D43)</f>
        <v>7000</v>
      </c>
      <c r="E44" s="6">
        <f>SUM(E43:E43)</f>
        <v>7000</v>
      </c>
      <c r="F44" s="6">
        <f>SUM(F43:F43)</f>
        <v>7000</v>
      </c>
    </row>
    <row r="45" spans="1:6" ht="12.75" customHeight="1" x14ac:dyDescent="0.2">
      <c r="A45" s="3" t="s">
        <v>61</v>
      </c>
      <c r="B45" s="3" t="s">
        <v>61</v>
      </c>
      <c r="C45" s="4" t="s">
        <v>129</v>
      </c>
      <c r="D45" s="5">
        <v>17810</v>
      </c>
      <c r="E45" s="5">
        <v>17810</v>
      </c>
      <c r="F45" s="5">
        <v>17810</v>
      </c>
    </row>
    <row r="46" spans="1:6" ht="12.75" customHeight="1" x14ac:dyDescent="0.2">
      <c r="A46" s="3" t="s">
        <v>61</v>
      </c>
      <c r="B46" s="3" t="s">
        <v>61</v>
      </c>
      <c r="C46" s="4" t="s">
        <v>13</v>
      </c>
      <c r="D46" s="5">
        <v>19447</v>
      </c>
      <c r="E46" s="5">
        <v>19447</v>
      </c>
      <c r="F46" s="5">
        <v>19447</v>
      </c>
    </row>
    <row r="47" spans="1:6" ht="12.75" customHeight="1" x14ac:dyDescent="0.2">
      <c r="A47" s="6"/>
      <c r="B47" s="6"/>
      <c r="C47" s="7" t="s">
        <v>141</v>
      </c>
      <c r="D47" s="6">
        <f>SUM(D45:D46)</f>
        <v>37257</v>
      </c>
      <c r="E47" s="6">
        <f>SUM(E45:E46)</f>
        <v>37257</v>
      </c>
      <c r="F47" s="6">
        <f>SUM(F45:F46)</f>
        <v>37257</v>
      </c>
    </row>
    <row r="48" spans="1:6" ht="12.75" customHeight="1" x14ac:dyDescent="0.2">
      <c r="A48" s="13" t="s">
        <v>32</v>
      </c>
      <c r="B48" s="13"/>
      <c r="C48" s="13" t="e">
        <f t="shared" ref="C48:F48" si="0">C12+C14+C17+C20+C24+C28+C31+C40+C42+C44+C47</f>
        <v>#VALUE!</v>
      </c>
      <c r="D48" s="8">
        <f t="shared" si="0"/>
        <v>1280412.6000000001</v>
      </c>
      <c r="E48" s="8">
        <f t="shared" si="0"/>
        <v>1243439.432</v>
      </c>
      <c r="F48" s="8">
        <f t="shared" si="0"/>
        <v>1265631.4859999998</v>
      </c>
    </row>
    <row r="50" spans="1:6" ht="12.75" customHeight="1" x14ac:dyDescent="0.2">
      <c r="A50" s="14" t="s">
        <v>160</v>
      </c>
      <c r="B50" s="14"/>
      <c r="C50" s="14"/>
      <c r="D50" s="14"/>
      <c r="E50" s="14"/>
      <c r="F50" s="14"/>
    </row>
    <row r="51" spans="1:6" ht="12.75" customHeight="1" x14ac:dyDescent="0.2">
      <c r="A51" s="1" t="s">
        <v>102</v>
      </c>
      <c r="B51" s="1" t="s">
        <v>34</v>
      </c>
      <c r="C51" s="1" t="s">
        <v>124</v>
      </c>
      <c r="D51" s="2" t="s">
        <v>110</v>
      </c>
      <c r="E51" s="2" t="s">
        <v>108</v>
      </c>
      <c r="F51" s="2" t="s">
        <v>47</v>
      </c>
    </row>
    <row r="52" spans="1:6" ht="12.75" customHeight="1" x14ac:dyDescent="0.2">
      <c r="A52" s="3"/>
      <c r="B52" s="3"/>
      <c r="C52" s="3" t="s">
        <v>39</v>
      </c>
      <c r="D52" s="5">
        <v>368413.4595</v>
      </c>
      <c r="E52" s="5">
        <v>381952.54639999999</v>
      </c>
      <c r="F52" s="5">
        <v>386363.15720000002</v>
      </c>
    </row>
    <row r="53" spans="1:6" ht="12.75" customHeight="1" x14ac:dyDescent="0.2">
      <c r="A53" s="3"/>
      <c r="B53" s="3"/>
      <c r="C53" s="3" t="s">
        <v>111</v>
      </c>
      <c r="D53" s="5">
        <v>39925.604800000001</v>
      </c>
      <c r="E53" s="5">
        <v>41793.784299999999</v>
      </c>
      <c r="F53" s="5">
        <v>42402.439200000001</v>
      </c>
    </row>
    <row r="54" spans="1:6" ht="12.75" customHeight="1" x14ac:dyDescent="0.2">
      <c r="A54" s="3"/>
      <c r="B54" s="3"/>
      <c r="C54" s="3" t="s">
        <v>56</v>
      </c>
      <c r="D54" s="5">
        <v>87240.3125</v>
      </c>
      <c r="E54" s="5">
        <v>90446.359400000001</v>
      </c>
      <c r="F54" s="5">
        <v>91490.796900000001</v>
      </c>
    </row>
    <row r="55" spans="1:6" ht="12.75" customHeight="1" x14ac:dyDescent="0.2">
      <c r="A55" s="3"/>
      <c r="B55" s="3"/>
      <c r="C55" s="3" t="s">
        <v>40</v>
      </c>
      <c r="D55" s="5">
        <v>0</v>
      </c>
      <c r="E55" s="5">
        <v>0</v>
      </c>
      <c r="F55" s="5">
        <v>0</v>
      </c>
    </row>
    <row r="56" spans="1:6" ht="12.75" customHeight="1" x14ac:dyDescent="0.2">
      <c r="A56" s="6"/>
      <c r="B56" s="6"/>
      <c r="C56" s="7" t="s">
        <v>33</v>
      </c>
      <c r="D56" s="6">
        <f>SUM(D52:D55)</f>
        <v>495579.37679999997</v>
      </c>
      <c r="E56" s="6">
        <f>SUM(E52:E55)</f>
        <v>514192.69010000001</v>
      </c>
      <c r="F56" s="6">
        <f>SUM(F52:F55)</f>
        <v>520256.39330000005</v>
      </c>
    </row>
    <row r="57" spans="1:6" ht="12.75" customHeight="1" x14ac:dyDescent="0.2">
      <c r="A57" s="3"/>
      <c r="B57" s="3"/>
      <c r="C57" s="3" t="s">
        <v>84</v>
      </c>
      <c r="D57" s="5">
        <v>0</v>
      </c>
      <c r="E57" s="5">
        <v>0</v>
      </c>
      <c r="F57" s="5">
        <v>0</v>
      </c>
    </row>
    <row r="58" spans="1:6" ht="12.75" customHeight="1" x14ac:dyDescent="0.2">
      <c r="A58" s="3"/>
      <c r="B58" s="3"/>
      <c r="C58" s="3" t="s">
        <v>142</v>
      </c>
      <c r="D58" s="5">
        <v>0</v>
      </c>
      <c r="E58" s="5">
        <v>0</v>
      </c>
      <c r="F58" s="5">
        <v>0</v>
      </c>
    </row>
    <row r="59" spans="1:6" ht="12.75" customHeight="1" x14ac:dyDescent="0.2">
      <c r="A59" s="3"/>
      <c r="B59" s="3"/>
      <c r="C59" s="3" t="s">
        <v>149</v>
      </c>
      <c r="D59" s="5">
        <v>0</v>
      </c>
      <c r="E59" s="5">
        <v>0</v>
      </c>
      <c r="F59" s="5">
        <v>0</v>
      </c>
    </row>
    <row r="60" spans="1:6" ht="12.75" customHeight="1" x14ac:dyDescent="0.2">
      <c r="A60" s="3"/>
      <c r="B60" s="3"/>
      <c r="C60" s="3" t="s">
        <v>157</v>
      </c>
      <c r="D60" s="5">
        <v>4790</v>
      </c>
      <c r="E60" s="5">
        <v>4790</v>
      </c>
      <c r="F60" s="5">
        <v>4790</v>
      </c>
    </row>
    <row r="61" spans="1:6" ht="12.75" customHeight="1" x14ac:dyDescent="0.2">
      <c r="A61" s="6"/>
      <c r="B61" s="6"/>
      <c r="C61" s="7" t="s">
        <v>49</v>
      </c>
      <c r="D61" s="6">
        <f>SUM(D57:D60)</f>
        <v>4790</v>
      </c>
      <c r="E61" s="6">
        <f>SUM(E57:E60)</f>
        <v>4790</v>
      </c>
      <c r="F61" s="6">
        <f>SUM(F57:F60)</f>
        <v>4790</v>
      </c>
    </row>
    <row r="62" spans="1:6" ht="12.75" customHeight="1" x14ac:dyDescent="0.2">
      <c r="A62" s="3"/>
      <c r="B62" s="3"/>
      <c r="C62" s="3" t="s">
        <v>9</v>
      </c>
      <c r="D62" s="5">
        <v>169919.79689999999</v>
      </c>
      <c r="E62" s="5">
        <v>169639.48439999999</v>
      </c>
      <c r="F62" s="5">
        <v>171335.875</v>
      </c>
    </row>
    <row r="63" spans="1:6" ht="12.75" customHeight="1" x14ac:dyDescent="0.2">
      <c r="A63" s="3"/>
      <c r="B63" s="3"/>
      <c r="C63" s="3" t="s">
        <v>2</v>
      </c>
      <c r="D63" s="5">
        <v>9051.5668999999998</v>
      </c>
      <c r="E63" s="5">
        <v>9269.6244000000006</v>
      </c>
      <c r="F63" s="5">
        <v>9492.5184000000008</v>
      </c>
    </row>
    <row r="64" spans="1:6" ht="12.75" customHeight="1" x14ac:dyDescent="0.2">
      <c r="A64" s="3"/>
      <c r="B64" s="3"/>
      <c r="C64" s="3" t="s">
        <v>161</v>
      </c>
      <c r="D64" s="5">
        <v>29226.206999999999</v>
      </c>
      <c r="E64" s="5">
        <v>27651.232400000001</v>
      </c>
      <c r="F64" s="5">
        <v>27927.7461</v>
      </c>
    </row>
    <row r="65" spans="1:6" ht="12.75" customHeight="1" x14ac:dyDescent="0.2">
      <c r="A65" s="3"/>
      <c r="B65" s="3"/>
      <c r="C65" s="3" t="s">
        <v>156</v>
      </c>
      <c r="D65" s="5">
        <v>0</v>
      </c>
      <c r="E65" s="5">
        <v>0</v>
      </c>
      <c r="F65" s="5">
        <v>0</v>
      </c>
    </row>
    <row r="66" spans="1:6" ht="12.75" customHeight="1" x14ac:dyDescent="0.2">
      <c r="A66" s="6"/>
      <c r="B66" s="6"/>
      <c r="C66" s="7" t="s">
        <v>36</v>
      </c>
      <c r="D66" s="6">
        <f>SUM(D62:D65)</f>
        <v>208197.57079999999</v>
      </c>
      <c r="E66" s="6">
        <f>SUM(E62:E65)</f>
        <v>206560.3412</v>
      </c>
      <c r="F66" s="6">
        <f>SUM(F62:F65)</f>
        <v>208756.13949999999</v>
      </c>
    </row>
    <row r="67" spans="1:6" ht="12.75" customHeight="1" x14ac:dyDescent="0.2">
      <c r="A67" s="3"/>
      <c r="B67" s="3"/>
      <c r="C67" s="3" t="s">
        <v>35</v>
      </c>
      <c r="D67" s="5">
        <v>56723.792999999998</v>
      </c>
      <c r="E67" s="5">
        <v>49675.859400000001</v>
      </c>
      <c r="F67" s="5">
        <v>50172.613299999997</v>
      </c>
    </row>
    <row r="68" spans="1:6" ht="12.75" customHeight="1" x14ac:dyDescent="0.2">
      <c r="A68" s="3"/>
      <c r="B68" s="3"/>
      <c r="C68" s="3" t="s">
        <v>97</v>
      </c>
      <c r="D68" s="5">
        <v>4189.6516000000001</v>
      </c>
      <c r="E68" s="5">
        <v>3217.0367999999999</v>
      </c>
      <c r="F68" s="5">
        <v>3285.5891999999999</v>
      </c>
    </row>
    <row r="69" spans="1:6" ht="12.75" customHeight="1" x14ac:dyDescent="0.2">
      <c r="A69" s="3"/>
      <c r="B69" s="3"/>
      <c r="C69" s="3" t="s">
        <v>148</v>
      </c>
      <c r="D69" s="5">
        <v>9756.4922000000006</v>
      </c>
      <c r="E69" s="5">
        <v>8097.1646000000001</v>
      </c>
      <c r="F69" s="5">
        <v>8178.1356999999998</v>
      </c>
    </row>
    <row r="70" spans="1:6" ht="12.75" customHeight="1" x14ac:dyDescent="0.2">
      <c r="A70" s="3"/>
      <c r="B70" s="3"/>
      <c r="C70" s="3" t="s">
        <v>53</v>
      </c>
      <c r="D70" s="5">
        <v>0</v>
      </c>
      <c r="E70" s="5">
        <v>0</v>
      </c>
      <c r="F70" s="5">
        <v>0</v>
      </c>
    </row>
    <row r="71" spans="1:6" ht="12.75" customHeight="1" x14ac:dyDescent="0.2">
      <c r="A71" s="6"/>
      <c r="B71" s="6"/>
      <c r="C71" s="7" t="s">
        <v>155</v>
      </c>
      <c r="D71" s="6">
        <f>SUM(D67:D70)</f>
        <v>70669.936799999996</v>
      </c>
      <c r="E71" s="6">
        <f>SUM(E67:E70)</f>
        <v>60990.060800000007</v>
      </c>
      <c r="F71" s="6">
        <f>SUM(F67:F70)</f>
        <v>61636.338199999998</v>
      </c>
    </row>
    <row r="72" spans="1:6" ht="12.75" customHeight="1" x14ac:dyDescent="0.2">
      <c r="A72" s="3"/>
      <c r="B72" s="3"/>
      <c r="C72" s="3" t="s">
        <v>120</v>
      </c>
      <c r="D72" s="5">
        <v>19739.960899999998</v>
      </c>
      <c r="E72" s="5">
        <v>19393.6875</v>
      </c>
      <c r="F72" s="5">
        <v>19587.623</v>
      </c>
    </row>
    <row r="73" spans="1:6" ht="12.75" customHeight="1" x14ac:dyDescent="0.2">
      <c r="A73" s="3"/>
      <c r="B73" s="3"/>
      <c r="C73" s="3" t="s">
        <v>107</v>
      </c>
      <c r="D73" s="5">
        <v>59.900100000000002</v>
      </c>
      <c r="E73" s="5">
        <v>32.068800000000003</v>
      </c>
      <c r="F73" s="5">
        <v>35.593200000000003</v>
      </c>
    </row>
    <row r="74" spans="1:6" ht="12.75" customHeight="1" x14ac:dyDescent="0.2">
      <c r="A74" s="3"/>
      <c r="B74" s="3"/>
      <c r="C74" s="3" t="s">
        <v>135</v>
      </c>
      <c r="D74" s="5">
        <v>3395.2734</v>
      </c>
      <c r="E74" s="5">
        <v>3161.1711</v>
      </c>
      <c r="F74" s="5">
        <v>3192.7822000000001</v>
      </c>
    </row>
    <row r="75" spans="1:6" ht="12.75" customHeight="1" x14ac:dyDescent="0.2">
      <c r="A75" s="3"/>
      <c r="B75" s="3"/>
      <c r="C75" s="3" t="s">
        <v>103</v>
      </c>
      <c r="D75" s="5">
        <v>0</v>
      </c>
      <c r="E75" s="5">
        <v>0</v>
      </c>
      <c r="F75" s="5">
        <v>0</v>
      </c>
    </row>
    <row r="76" spans="1:6" ht="12.75" customHeight="1" x14ac:dyDescent="0.2">
      <c r="A76" s="6"/>
      <c r="B76" s="6"/>
      <c r="C76" s="7" t="s">
        <v>59</v>
      </c>
      <c r="D76" s="6">
        <f>SUM(D72:D75)</f>
        <v>23195.134399999995</v>
      </c>
      <c r="E76" s="6">
        <f>SUM(E72:E75)</f>
        <v>22586.9274</v>
      </c>
      <c r="F76" s="6">
        <f>SUM(F72:F75)</f>
        <v>22815.9984</v>
      </c>
    </row>
    <row r="77" spans="1:6" ht="12.75" customHeight="1" x14ac:dyDescent="0.2">
      <c r="A77" s="9"/>
      <c r="B77" s="9"/>
      <c r="C77" s="9" t="s">
        <v>69</v>
      </c>
      <c r="D77" s="9">
        <f>D56+D61+D66+D71+D76</f>
        <v>802432.01879999996</v>
      </c>
      <c r="E77" s="9">
        <f>E56+E61+E66+E71+E76</f>
        <v>809120.01950000005</v>
      </c>
      <c r="F77" s="9">
        <f>F56+F61+F66+F71+F76</f>
        <v>818254.8694000002</v>
      </c>
    </row>
    <row r="78" spans="1:6" ht="12.75" customHeight="1" x14ac:dyDescent="0.2">
      <c r="A78" s="3" t="s">
        <v>61</v>
      </c>
      <c r="B78" s="3" t="s">
        <v>61</v>
      </c>
      <c r="C78" s="4" t="s">
        <v>57</v>
      </c>
      <c r="D78" s="5">
        <v>204</v>
      </c>
      <c r="E78" s="5">
        <v>208.08</v>
      </c>
      <c r="F78" s="5">
        <v>212.24160000000001</v>
      </c>
    </row>
    <row r="79" spans="1:6" ht="12.75" customHeight="1" x14ac:dyDescent="0.2">
      <c r="A79" s="3" t="s">
        <v>61</v>
      </c>
      <c r="B79" s="3" t="s">
        <v>61</v>
      </c>
      <c r="C79" s="4" t="s">
        <v>92</v>
      </c>
      <c r="D79" s="5">
        <v>3570</v>
      </c>
      <c r="E79" s="5">
        <v>3641.4</v>
      </c>
      <c r="F79" s="5">
        <v>3714.2280000000001</v>
      </c>
    </row>
    <row r="80" spans="1:6" ht="12.75" customHeight="1" x14ac:dyDescent="0.2">
      <c r="A80" s="3" t="s">
        <v>61</v>
      </c>
      <c r="B80" s="3" t="s">
        <v>61</v>
      </c>
      <c r="C80" s="4" t="s">
        <v>158</v>
      </c>
      <c r="D80" s="5">
        <v>2100</v>
      </c>
      <c r="E80" s="5">
        <v>2142</v>
      </c>
      <c r="F80" s="5">
        <v>2184.84</v>
      </c>
    </row>
    <row r="81" spans="1:6" ht="12.75" customHeight="1" x14ac:dyDescent="0.2">
      <c r="A81" s="3" t="s">
        <v>61</v>
      </c>
      <c r="B81" s="3" t="s">
        <v>61</v>
      </c>
      <c r="C81" s="4" t="s">
        <v>136</v>
      </c>
      <c r="D81" s="5">
        <v>3459</v>
      </c>
      <c r="E81" s="5">
        <v>3528.18</v>
      </c>
      <c r="F81" s="5">
        <v>3598.7440000000001</v>
      </c>
    </row>
    <row r="82" spans="1:6" ht="12.75" customHeight="1" x14ac:dyDescent="0.2">
      <c r="A82" s="6"/>
      <c r="B82" s="6"/>
      <c r="C82" s="7" t="s">
        <v>12</v>
      </c>
      <c r="D82" s="6">
        <f>SUM(D78:D81)</f>
        <v>9333</v>
      </c>
      <c r="E82" s="6">
        <f>SUM(E78:E81)</f>
        <v>9519.66</v>
      </c>
      <c r="F82" s="6">
        <f>SUM(F78:F81)</f>
        <v>9710.0536000000011</v>
      </c>
    </row>
    <row r="83" spans="1:6" ht="12.75" customHeight="1" x14ac:dyDescent="0.2">
      <c r="A83" s="3" t="s">
        <v>61</v>
      </c>
      <c r="B83" s="3" t="s">
        <v>61</v>
      </c>
      <c r="C83" s="4" t="s">
        <v>104</v>
      </c>
      <c r="D83" s="5">
        <v>2000</v>
      </c>
      <c r="E83" s="5">
        <v>2040</v>
      </c>
      <c r="F83" s="5">
        <v>2080.8000000000002</v>
      </c>
    </row>
    <row r="84" spans="1:6" ht="12.75" customHeight="1" x14ac:dyDescent="0.2">
      <c r="A84" s="6"/>
      <c r="B84" s="6"/>
      <c r="C84" s="7" t="s">
        <v>65</v>
      </c>
      <c r="D84" s="6">
        <f>SUM(D83:D83)</f>
        <v>2000</v>
      </c>
      <c r="E84" s="6">
        <f>SUM(E83:E83)</f>
        <v>2040</v>
      </c>
      <c r="F84" s="6">
        <f>SUM(F83:F83)</f>
        <v>2080.8000000000002</v>
      </c>
    </row>
    <row r="85" spans="1:6" ht="12.75" customHeight="1" x14ac:dyDescent="0.2">
      <c r="A85" s="3" t="s">
        <v>61</v>
      </c>
      <c r="B85" s="3" t="s">
        <v>61</v>
      </c>
      <c r="C85" s="4" t="s">
        <v>22</v>
      </c>
      <c r="D85" s="5">
        <v>6283.69</v>
      </c>
      <c r="E85" s="5">
        <v>6409.3639999999996</v>
      </c>
      <c r="F85" s="5">
        <v>6537.5510000000004</v>
      </c>
    </row>
    <row r="86" spans="1:6" ht="12.75" customHeight="1" x14ac:dyDescent="0.2">
      <c r="A86" s="6"/>
      <c r="B86" s="6"/>
      <c r="C86" s="7" t="s">
        <v>24</v>
      </c>
      <c r="D86" s="6">
        <f>SUM(D85:D85)</f>
        <v>6283.69</v>
      </c>
      <c r="E86" s="6">
        <f>SUM(E85:E85)</f>
        <v>6409.3639999999996</v>
      </c>
      <c r="F86" s="6">
        <f>SUM(F85:F85)</f>
        <v>6537.5510000000004</v>
      </c>
    </row>
    <row r="87" spans="1:6" ht="12.75" customHeight="1" x14ac:dyDescent="0.2">
      <c r="A87" s="3" t="s">
        <v>61</v>
      </c>
      <c r="B87" s="3" t="s">
        <v>61</v>
      </c>
      <c r="C87" s="4" t="s">
        <v>20</v>
      </c>
      <c r="D87" s="5">
        <v>5877.18</v>
      </c>
      <c r="E87" s="5">
        <v>5877.18</v>
      </c>
      <c r="F87" s="5">
        <v>5877.18</v>
      </c>
    </row>
    <row r="88" spans="1:6" ht="12.75" customHeight="1" x14ac:dyDescent="0.2">
      <c r="A88" s="6"/>
      <c r="B88" s="6"/>
      <c r="C88" s="7" t="s">
        <v>113</v>
      </c>
      <c r="D88" s="6">
        <f>SUM(D87:D87)</f>
        <v>5877.18</v>
      </c>
      <c r="E88" s="6">
        <f>SUM(E87:E87)</f>
        <v>5877.18</v>
      </c>
      <c r="F88" s="6">
        <f>SUM(F87:F87)</f>
        <v>5877.18</v>
      </c>
    </row>
    <row r="89" spans="1:6" ht="12.75" customHeight="1" x14ac:dyDescent="0.2">
      <c r="A89" s="3" t="s">
        <v>61</v>
      </c>
      <c r="B89" s="3" t="s">
        <v>61</v>
      </c>
      <c r="C89" s="4" t="s">
        <v>26</v>
      </c>
      <c r="D89" s="5">
        <v>2040</v>
      </c>
      <c r="E89" s="5">
        <v>2080.8000000000002</v>
      </c>
      <c r="F89" s="5">
        <v>2122.4160000000002</v>
      </c>
    </row>
    <row r="90" spans="1:6" ht="12.75" customHeight="1" x14ac:dyDescent="0.2">
      <c r="A90" s="3" t="s">
        <v>61</v>
      </c>
      <c r="B90" s="3" t="s">
        <v>61</v>
      </c>
      <c r="C90" s="4" t="s">
        <v>90</v>
      </c>
      <c r="D90" s="5">
        <v>1700</v>
      </c>
      <c r="E90" s="5">
        <v>1700</v>
      </c>
      <c r="F90" s="5">
        <v>1700</v>
      </c>
    </row>
    <row r="91" spans="1:6" ht="12.75" customHeight="1" x14ac:dyDescent="0.2">
      <c r="A91" s="6"/>
      <c r="B91" s="6"/>
      <c r="C91" s="7" t="s">
        <v>131</v>
      </c>
      <c r="D91" s="6">
        <f>SUM(D89:D90)</f>
        <v>3740</v>
      </c>
      <c r="E91" s="6">
        <f>SUM(E89:E90)</f>
        <v>3780.8</v>
      </c>
      <c r="F91" s="6">
        <f>SUM(F89:F90)</f>
        <v>3822.4160000000002</v>
      </c>
    </row>
    <row r="92" spans="1:6" ht="12.75" customHeight="1" x14ac:dyDescent="0.2">
      <c r="A92" s="3" t="s">
        <v>61</v>
      </c>
      <c r="B92" s="3" t="s">
        <v>61</v>
      </c>
      <c r="C92" s="4" t="s">
        <v>17</v>
      </c>
      <c r="D92" s="5">
        <v>15984</v>
      </c>
      <c r="E92" s="5">
        <v>16303.68</v>
      </c>
      <c r="F92" s="5">
        <v>16629.75</v>
      </c>
    </row>
    <row r="93" spans="1:6" ht="12.75" customHeight="1" x14ac:dyDescent="0.2">
      <c r="A93" s="6"/>
      <c r="B93" s="6"/>
      <c r="C93" s="7" t="s">
        <v>112</v>
      </c>
      <c r="D93" s="6">
        <f>SUM(D92:D92)</f>
        <v>15984</v>
      </c>
      <c r="E93" s="6">
        <f>SUM(E92:E92)</f>
        <v>16303.68</v>
      </c>
      <c r="F93" s="6">
        <f>SUM(F92:F92)</f>
        <v>16629.75</v>
      </c>
    </row>
    <row r="94" spans="1:6" ht="12.75" customHeight="1" x14ac:dyDescent="0.2">
      <c r="A94" s="3" t="s">
        <v>61</v>
      </c>
      <c r="B94" s="3" t="s">
        <v>61</v>
      </c>
      <c r="C94" s="4" t="s">
        <v>7</v>
      </c>
      <c r="D94" s="5">
        <v>408</v>
      </c>
      <c r="E94" s="5">
        <v>416.16</v>
      </c>
      <c r="F94" s="5">
        <v>424.48320000000001</v>
      </c>
    </row>
    <row r="95" spans="1:6" ht="12.75" customHeight="1" x14ac:dyDescent="0.2">
      <c r="A95" s="3" t="s">
        <v>61</v>
      </c>
      <c r="B95" s="3" t="s">
        <v>61</v>
      </c>
      <c r="C95" s="4" t="s">
        <v>119</v>
      </c>
      <c r="D95" s="5">
        <v>2500</v>
      </c>
      <c r="E95" s="5">
        <v>2550</v>
      </c>
      <c r="F95" s="5">
        <v>2601</v>
      </c>
    </row>
    <row r="96" spans="1:6" ht="12.75" customHeight="1" x14ac:dyDescent="0.2">
      <c r="A96" s="6"/>
      <c r="B96" s="6"/>
      <c r="C96" s="7" t="s">
        <v>93</v>
      </c>
      <c r="D96" s="6">
        <f>SUM(D94:D95)</f>
        <v>2908</v>
      </c>
      <c r="E96" s="6">
        <f>SUM(E94:E95)</f>
        <v>2966.16</v>
      </c>
      <c r="F96" s="6">
        <f>SUM(F94:F95)</f>
        <v>3025.4832000000001</v>
      </c>
    </row>
    <row r="97" spans="1:6" ht="12.75" customHeight="1" x14ac:dyDescent="0.2">
      <c r="A97" s="3" t="s">
        <v>61</v>
      </c>
      <c r="B97" s="3" t="s">
        <v>61</v>
      </c>
      <c r="C97" s="4" t="s">
        <v>152</v>
      </c>
      <c r="D97" s="5">
        <v>10200</v>
      </c>
      <c r="E97" s="5">
        <v>10404</v>
      </c>
      <c r="F97" s="5">
        <v>10612.08</v>
      </c>
    </row>
    <row r="98" spans="1:6" ht="12.75" customHeight="1" x14ac:dyDescent="0.2">
      <c r="A98" s="3" t="s">
        <v>61</v>
      </c>
      <c r="B98" s="3" t="s">
        <v>61</v>
      </c>
      <c r="C98" s="4" t="s">
        <v>143</v>
      </c>
      <c r="D98" s="5">
        <v>13500</v>
      </c>
      <c r="E98" s="5">
        <v>13770</v>
      </c>
      <c r="F98" s="5">
        <v>14045.4</v>
      </c>
    </row>
    <row r="99" spans="1:6" ht="12.75" customHeight="1" x14ac:dyDescent="0.2">
      <c r="A99" s="3" t="s">
        <v>61</v>
      </c>
      <c r="B99" s="3" t="s">
        <v>61</v>
      </c>
      <c r="C99" s="4" t="s">
        <v>15</v>
      </c>
      <c r="D99" s="5">
        <v>2500</v>
      </c>
      <c r="E99" s="5">
        <v>2550</v>
      </c>
      <c r="F99" s="5">
        <v>2601</v>
      </c>
    </row>
    <row r="100" spans="1:6" ht="12.75" customHeight="1" x14ac:dyDescent="0.2">
      <c r="A100" s="3" t="s">
        <v>61</v>
      </c>
      <c r="B100" s="3" t="s">
        <v>61</v>
      </c>
      <c r="C100" s="4" t="s">
        <v>52</v>
      </c>
      <c r="D100" s="5">
        <v>500</v>
      </c>
      <c r="E100" s="5">
        <v>510</v>
      </c>
      <c r="F100" s="5">
        <v>520.20000000000005</v>
      </c>
    </row>
    <row r="101" spans="1:6" ht="12.75" customHeight="1" x14ac:dyDescent="0.2">
      <c r="A101" s="3" t="s">
        <v>61</v>
      </c>
      <c r="B101" s="3" t="s">
        <v>61</v>
      </c>
      <c r="C101" s="4" t="s">
        <v>106</v>
      </c>
      <c r="D101" s="5">
        <v>10000</v>
      </c>
      <c r="E101" s="5">
        <v>10200</v>
      </c>
      <c r="F101" s="5">
        <v>10404</v>
      </c>
    </row>
    <row r="102" spans="1:6" ht="12.75" customHeight="1" x14ac:dyDescent="0.2">
      <c r="A102" s="3" t="s">
        <v>61</v>
      </c>
      <c r="B102" s="3" t="s">
        <v>61</v>
      </c>
      <c r="C102" s="4" t="s">
        <v>4</v>
      </c>
      <c r="D102" s="5">
        <v>17810</v>
      </c>
      <c r="E102" s="5">
        <v>18166.2</v>
      </c>
      <c r="F102" s="5">
        <v>18529.52</v>
      </c>
    </row>
    <row r="103" spans="1:6" ht="12.75" customHeight="1" x14ac:dyDescent="0.2">
      <c r="A103" s="3" t="s">
        <v>61</v>
      </c>
      <c r="B103" s="3" t="s">
        <v>61</v>
      </c>
      <c r="C103" s="4" t="s">
        <v>30</v>
      </c>
      <c r="D103" s="5">
        <v>14104</v>
      </c>
      <c r="E103" s="5">
        <v>14104</v>
      </c>
      <c r="F103" s="5">
        <v>14104</v>
      </c>
    </row>
    <row r="104" spans="1:6" ht="12.75" customHeight="1" x14ac:dyDescent="0.2">
      <c r="A104" s="3" t="s">
        <v>61</v>
      </c>
      <c r="B104" s="3" t="s">
        <v>61</v>
      </c>
      <c r="C104" s="4" t="s">
        <v>134</v>
      </c>
      <c r="D104" s="5">
        <v>3500</v>
      </c>
      <c r="E104" s="5">
        <v>3570</v>
      </c>
      <c r="F104" s="5">
        <v>3641.4</v>
      </c>
    </row>
    <row r="105" spans="1:6" ht="12.75" customHeight="1" x14ac:dyDescent="0.2">
      <c r="A105" s="3" t="s">
        <v>61</v>
      </c>
      <c r="B105" s="3" t="s">
        <v>61</v>
      </c>
      <c r="C105" s="4" t="s">
        <v>117</v>
      </c>
      <c r="D105" s="5">
        <v>2640</v>
      </c>
      <c r="E105" s="5">
        <v>2692.8</v>
      </c>
      <c r="F105" s="5">
        <v>2746.6559999999999</v>
      </c>
    </row>
    <row r="106" spans="1:6" ht="12.75" customHeight="1" x14ac:dyDescent="0.2">
      <c r="A106" s="6"/>
      <c r="B106" s="6"/>
      <c r="C106" s="7" t="s">
        <v>132</v>
      </c>
      <c r="D106" s="6">
        <f>SUM(D97:D105)</f>
        <v>74754</v>
      </c>
      <c r="E106" s="6">
        <f>SUM(E97:E105)</f>
        <v>75967</v>
      </c>
      <c r="F106" s="6">
        <f>SUM(F97:F105)</f>
        <v>77204.255999999994</v>
      </c>
    </row>
    <row r="107" spans="1:6" ht="12.75" customHeight="1" x14ac:dyDescent="0.2">
      <c r="A107" s="3" t="s">
        <v>61</v>
      </c>
      <c r="B107" s="3" t="s">
        <v>61</v>
      </c>
      <c r="C107" s="4" t="s">
        <v>162</v>
      </c>
      <c r="D107" s="5">
        <v>3978</v>
      </c>
      <c r="E107" s="5">
        <v>4057.56</v>
      </c>
      <c r="F107" s="5">
        <v>4138.7110000000002</v>
      </c>
    </row>
    <row r="108" spans="1:6" ht="12.75" customHeight="1" x14ac:dyDescent="0.2">
      <c r="A108" s="3" t="s">
        <v>61</v>
      </c>
      <c r="B108" s="3" t="s">
        <v>61</v>
      </c>
      <c r="C108" s="4" t="s">
        <v>146</v>
      </c>
      <c r="D108" s="5">
        <v>5900.7</v>
      </c>
      <c r="E108" s="5">
        <v>6018.7139999999999</v>
      </c>
      <c r="F108" s="5">
        <v>6139.0889999999999</v>
      </c>
    </row>
    <row r="109" spans="1:6" ht="12.75" customHeight="1" x14ac:dyDescent="0.2">
      <c r="A109" s="3" t="s">
        <v>61</v>
      </c>
      <c r="B109" s="3" t="s">
        <v>61</v>
      </c>
      <c r="C109" s="4" t="s">
        <v>71</v>
      </c>
      <c r="D109" s="5">
        <v>1326</v>
      </c>
      <c r="E109" s="5">
        <v>1352.52</v>
      </c>
      <c r="F109" s="5">
        <v>1379.57</v>
      </c>
    </row>
    <row r="110" spans="1:6" ht="12.75" customHeight="1" x14ac:dyDescent="0.2">
      <c r="A110" s="3" t="s">
        <v>61</v>
      </c>
      <c r="B110" s="3" t="s">
        <v>61</v>
      </c>
      <c r="C110" s="4" t="s">
        <v>67</v>
      </c>
      <c r="D110" s="5">
        <v>1700</v>
      </c>
      <c r="E110" s="5">
        <v>1734</v>
      </c>
      <c r="F110" s="5">
        <v>1768.68</v>
      </c>
    </row>
    <row r="111" spans="1:6" ht="12.75" customHeight="1" x14ac:dyDescent="0.2">
      <c r="A111" s="6"/>
      <c r="B111" s="6"/>
      <c r="C111" s="7" t="s">
        <v>99</v>
      </c>
      <c r="D111" s="6">
        <f>SUM(D107:D110)</f>
        <v>12904.7</v>
      </c>
      <c r="E111" s="6">
        <f>SUM(E107:E110)</f>
        <v>13162.794</v>
      </c>
      <c r="F111" s="6">
        <f>SUM(F107:F110)</f>
        <v>13426.05</v>
      </c>
    </row>
    <row r="112" spans="1:6" ht="12.75" customHeight="1" x14ac:dyDescent="0.2">
      <c r="A112" s="3" t="s">
        <v>61</v>
      </c>
      <c r="B112" s="3" t="s">
        <v>61</v>
      </c>
      <c r="C112" s="4" t="s">
        <v>128</v>
      </c>
      <c r="D112" s="5">
        <v>153</v>
      </c>
      <c r="E112" s="5">
        <v>156.06</v>
      </c>
      <c r="F112" s="5">
        <v>159.18119999999999</v>
      </c>
    </row>
    <row r="113" spans="1:6" ht="12.75" customHeight="1" x14ac:dyDescent="0.2">
      <c r="A113" s="3" t="s">
        <v>61</v>
      </c>
      <c r="B113" s="3" t="s">
        <v>61</v>
      </c>
      <c r="C113" s="4" t="s">
        <v>88</v>
      </c>
      <c r="D113" s="5">
        <v>142.80000000000001</v>
      </c>
      <c r="E113" s="5">
        <v>145.65600000000001</v>
      </c>
      <c r="F113" s="5">
        <v>148.56909999999999</v>
      </c>
    </row>
    <row r="114" spans="1:6" ht="12.75" customHeight="1" x14ac:dyDescent="0.2">
      <c r="A114" s="3" t="s">
        <v>61</v>
      </c>
      <c r="B114" s="3" t="s">
        <v>61</v>
      </c>
      <c r="C114" s="4" t="s">
        <v>167</v>
      </c>
      <c r="D114" s="5">
        <v>2244</v>
      </c>
      <c r="E114" s="5">
        <v>2288.88</v>
      </c>
      <c r="F114" s="5">
        <v>2334.6579999999999</v>
      </c>
    </row>
    <row r="115" spans="1:6" ht="12.75" customHeight="1" x14ac:dyDescent="0.2">
      <c r="A115" s="3" t="s">
        <v>61</v>
      </c>
      <c r="B115" s="3" t="s">
        <v>61</v>
      </c>
      <c r="C115" s="4" t="s">
        <v>0</v>
      </c>
      <c r="D115" s="5">
        <v>5000</v>
      </c>
      <c r="E115" s="5">
        <v>5100</v>
      </c>
      <c r="F115" s="5">
        <v>5202</v>
      </c>
    </row>
    <row r="116" spans="1:6" ht="12.75" customHeight="1" x14ac:dyDescent="0.2">
      <c r="A116" s="6"/>
      <c r="B116" s="6"/>
      <c r="C116" s="7" t="s">
        <v>170</v>
      </c>
      <c r="D116" s="6">
        <f>SUM(D112:D115)</f>
        <v>7539.8</v>
      </c>
      <c r="E116" s="6">
        <f>SUM(E112:E115)</f>
        <v>7690.5959999999995</v>
      </c>
      <c r="F116" s="6">
        <f>SUM(F112:F115)</f>
        <v>7844.4083000000001</v>
      </c>
    </row>
    <row r="117" spans="1:6" ht="12.75" customHeight="1" x14ac:dyDescent="0.2">
      <c r="A117" s="3" t="s">
        <v>61</v>
      </c>
      <c r="B117" s="3" t="s">
        <v>61</v>
      </c>
      <c r="C117" s="4" t="s">
        <v>125</v>
      </c>
      <c r="D117" s="5">
        <v>1500</v>
      </c>
      <c r="E117" s="5">
        <v>1500</v>
      </c>
      <c r="F117" s="5">
        <v>1500</v>
      </c>
    </row>
    <row r="118" spans="1:6" ht="12.75" customHeight="1" x14ac:dyDescent="0.2">
      <c r="A118" s="6"/>
      <c r="B118" s="6"/>
      <c r="C118" s="7" t="s">
        <v>165</v>
      </c>
      <c r="D118" s="6">
        <f>SUM(D117:D117)</f>
        <v>1500</v>
      </c>
      <c r="E118" s="6">
        <f>SUM(E117:E117)</f>
        <v>1500</v>
      </c>
      <c r="F118" s="6">
        <f>SUM(F117:F117)</f>
        <v>1500</v>
      </c>
    </row>
    <row r="119" spans="1:6" ht="12.75" customHeight="1" x14ac:dyDescent="0.2">
      <c r="A119" s="3" t="s">
        <v>61</v>
      </c>
      <c r="B119" s="3" t="s">
        <v>61</v>
      </c>
      <c r="C119" s="4" t="s">
        <v>43</v>
      </c>
      <c r="D119" s="5">
        <v>365.16</v>
      </c>
      <c r="E119" s="5">
        <v>372.46319999999997</v>
      </c>
      <c r="F119" s="5">
        <v>379.91250000000002</v>
      </c>
    </row>
    <row r="120" spans="1:6" ht="12.75" customHeight="1" x14ac:dyDescent="0.2">
      <c r="A120" s="6"/>
      <c r="B120" s="6"/>
      <c r="C120" s="7" t="s">
        <v>41</v>
      </c>
      <c r="D120" s="6">
        <f>SUM(D119:D119)</f>
        <v>365.16</v>
      </c>
      <c r="E120" s="6">
        <f>SUM(E119:E119)</f>
        <v>372.46319999999997</v>
      </c>
      <c r="F120" s="6">
        <f>SUM(F119:F119)</f>
        <v>379.91250000000002</v>
      </c>
    </row>
    <row r="121" spans="1:6" ht="12.75" customHeight="1" x14ac:dyDescent="0.2">
      <c r="A121" s="3" t="s">
        <v>61</v>
      </c>
      <c r="B121" s="3" t="s">
        <v>61</v>
      </c>
      <c r="C121" s="4" t="s">
        <v>23</v>
      </c>
      <c r="D121" s="5">
        <v>3000</v>
      </c>
      <c r="E121" s="5">
        <v>3060</v>
      </c>
      <c r="F121" s="5">
        <v>3121.2</v>
      </c>
    </row>
    <row r="122" spans="1:6" ht="12.75" customHeight="1" x14ac:dyDescent="0.2">
      <c r="A122" s="3" t="s">
        <v>61</v>
      </c>
      <c r="B122" s="3" t="s">
        <v>61</v>
      </c>
      <c r="C122" s="4" t="s">
        <v>68</v>
      </c>
      <c r="D122" s="5">
        <v>19835.939999999999</v>
      </c>
      <c r="E122" s="5">
        <v>20232.66</v>
      </c>
      <c r="F122" s="5">
        <v>20637.310000000001</v>
      </c>
    </row>
    <row r="123" spans="1:6" ht="12.75" customHeight="1" x14ac:dyDescent="0.2">
      <c r="A123" s="6"/>
      <c r="B123" s="6"/>
      <c r="C123" s="7" t="s">
        <v>79</v>
      </c>
      <c r="D123" s="6">
        <f>SUM(D121:D122)</f>
        <v>22835.94</v>
      </c>
      <c r="E123" s="6">
        <f>SUM(E121:E122)</f>
        <v>23292.66</v>
      </c>
      <c r="F123" s="6">
        <f>SUM(F121:F122)</f>
        <v>23758.510000000002</v>
      </c>
    </row>
    <row r="124" spans="1:6" ht="12.75" customHeight="1" x14ac:dyDescent="0.2">
      <c r="A124" s="3" t="s">
        <v>61</v>
      </c>
      <c r="B124" s="3" t="s">
        <v>61</v>
      </c>
      <c r="C124" s="4" t="s">
        <v>45</v>
      </c>
      <c r="D124" s="5">
        <v>2000</v>
      </c>
      <c r="E124" s="5">
        <v>2000</v>
      </c>
      <c r="F124" s="5">
        <v>2000</v>
      </c>
    </row>
    <row r="125" spans="1:6" ht="12.75" customHeight="1" x14ac:dyDescent="0.2">
      <c r="A125" s="6"/>
      <c r="B125" s="6"/>
      <c r="C125" s="7" t="s">
        <v>137</v>
      </c>
      <c r="D125" s="6">
        <f>SUM(D124:D124)</f>
        <v>2000</v>
      </c>
      <c r="E125" s="6">
        <f>SUM(E124:E124)</f>
        <v>2000</v>
      </c>
      <c r="F125" s="6">
        <f>SUM(F124:F124)</f>
        <v>2000</v>
      </c>
    </row>
    <row r="126" spans="1:6" ht="12.75" customHeight="1" x14ac:dyDescent="0.2">
      <c r="A126" s="3" t="s">
        <v>61</v>
      </c>
      <c r="B126" s="3" t="s">
        <v>61</v>
      </c>
      <c r="C126" s="4" t="s">
        <v>145</v>
      </c>
      <c r="D126" s="5">
        <v>3750</v>
      </c>
      <c r="E126" s="5">
        <v>3825</v>
      </c>
      <c r="F126" s="5">
        <v>3901.5</v>
      </c>
    </row>
    <row r="127" spans="1:6" ht="12.75" customHeight="1" x14ac:dyDescent="0.2">
      <c r="A127" s="3" t="s">
        <v>61</v>
      </c>
      <c r="B127" s="3" t="s">
        <v>61</v>
      </c>
      <c r="C127" s="4" t="s">
        <v>70</v>
      </c>
      <c r="D127" s="5">
        <v>5000</v>
      </c>
      <c r="E127" s="5">
        <v>5100</v>
      </c>
      <c r="F127" s="5">
        <v>5202</v>
      </c>
    </row>
    <row r="128" spans="1:6" ht="12.75" customHeight="1" x14ac:dyDescent="0.2">
      <c r="A128" s="3" t="s">
        <v>61</v>
      </c>
      <c r="B128" s="3" t="s">
        <v>61</v>
      </c>
      <c r="C128" s="4" t="s">
        <v>16</v>
      </c>
      <c r="D128" s="5">
        <v>3729.12</v>
      </c>
      <c r="E128" s="5">
        <v>3803.7020000000002</v>
      </c>
      <c r="F128" s="5">
        <v>3879.7759999999998</v>
      </c>
    </row>
    <row r="129" spans="1:6" ht="12.75" customHeight="1" x14ac:dyDescent="0.2">
      <c r="A129" s="3" t="s">
        <v>61</v>
      </c>
      <c r="B129" s="3" t="s">
        <v>61</v>
      </c>
      <c r="C129" s="4" t="s">
        <v>109</v>
      </c>
      <c r="D129" s="5">
        <v>1326</v>
      </c>
      <c r="E129" s="5">
        <v>1352.52</v>
      </c>
      <c r="F129" s="5">
        <v>1379.57</v>
      </c>
    </row>
    <row r="130" spans="1:6" ht="12.75" customHeight="1" x14ac:dyDescent="0.2">
      <c r="A130" s="3" t="s">
        <v>61</v>
      </c>
      <c r="B130" s="3" t="s">
        <v>61</v>
      </c>
      <c r="C130" s="4" t="s">
        <v>78</v>
      </c>
      <c r="D130" s="5">
        <v>306</v>
      </c>
      <c r="E130" s="5">
        <v>312.12</v>
      </c>
      <c r="F130" s="5">
        <v>318.36239999999998</v>
      </c>
    </row>
    <row r="131" spans="1:6" ht="12.75" customHeight="1" x14ac:dyDescent="0.2">
      <c r="A131" s="3" t="s">
        <v>61</v>
      </c>
      <c r="B131" s="3" t="s">
        <v>61</v>
      </c>
      <c r="C131" s="4" t="s">
        <v>130</v>
      </c>
      <c r="D131" s="5">
        <v>632.4</v>
      </c>
      <c r="E131" s="5">
        <v>645.048</v>
      </c>
      <c r="F131" s="5">
        <v>657.94889999999998</v>
      </c>
    </row>
    <row r="132" spans="1:6" ht="12.75" customHeight="1" x14ac:dyDescent="0.2">
      <c r="A132" s="3" t="s">
        <v>61</v>
      </c>
      <c r="B132" s="3" t="s">
        <v>61</v>
      </c>
      <c r="C132" s="4" t="s">
        <v>8</v>
      </c>
      <c r="D132" s="5">
        <v>150</v>
      </c>
      <c r="E132" s="5">
        <v>153</v>
      </c>
      <c r="F132" s="5">
        <v>156.06</v>
      </c>
    </row>
    <row r="133" spans="1:6" ht="12.75" customHeight="1" x14ac:dyDescent="0.2">
      <c r="A133" s="3" t="s">
        <v>61</v>
      </c>
      <c r="B133" s="3" t="s">
        <v>61</v>
      </c>
      <c r="C133" s="4" t="s">
        <v>96</v>
      </c>
      <c r="D133" s="5">
        <v>2550</v>
      </c>
      <c r="E133" s="5">
        <v>2601</v>
      </c>
      <c r="F133" s="5">
        <v>2653.02</v>
      </c>
    </row>
    <row r="134" spans="1:6" ht="12.75" customHeight="1" x14ac:dyDescent="0.2">
      <c r="A134" s="3" t="s">
        <v>61</v>
      </c>
      <c r="B134" s="3" t="s">
        <v>61</v>
      </c>
      <c r="C134" s="4" t="s">
        <v>147</v>
      </c>
      <c r="D134" s="5">
        <v>376</v>
      </c>
      <c r="E134" s="5">
        <v>383.52</v>
      </c>
      <c r="F134" s="5">
        <v>391.19040000000001</v>
      </c>
    </row>
    <row r="135" spans="1:6" ht="12.75" customHeight="1" x14ac:dyDescent="0.2">
      <c r="A135" s="3" t="s">
        <v>61</v>
      </c>
      <c r="B135" s="3" t="s">
        <v>61</v>
      </c>
      <c r="C135" s="4" t="s">
        <v>83</v>
      </c>
      <c r="D135" s="5">
        <v>250</v>
      </c>
      <c r="E135" s="5">
        <v>255</v>
      </c>
      <c r="F135" s="5">
        <v>260.10000000000002</v>
      </c>
    </row>
    <row r="136" spans="1:6" ht="12.75" customHeight="1" x14ac:dyDescent="0.2">
      <c r="A136" s="6"/>
      <c r="B136" s="6"/>
      <c r="C136" s="7" t="s">
        <v>101</v>
      </c>
      <c r="D136" s="6">
        <f>SUM(D126:D135)</f>
        <v>18069.519999999997</v>
      </c>
      <c r="E136" s="6">
        <f>SUM(E126:E135)</f>
        <v>18430.910000000003</v>
      </c>
      <c r="F136" s="6">
        <f>SUM(F126:F135)</f>
        <v>18799.527699999995</v>
      </c>
    </row>
    <row r="137" spans="1:6" ht="12.75" customHeight="1" x14ac:dyDescent="0.2">
      <c r="A137" s="3" t="s">
        <v>61</v>
      </c>
      <c r="B137" s="3" t="s">
        <v>61</v>
      </c>
      <c r="C137" s="4" t="s">
        <v>159</v>
      </c>
      <c r="D137" s="5">
        <v>250</v>
      </c>
      <c r="E137" s="5">
        <v>250</v>
      </c>
      <c r="F137" s="5">
        <v>250</v>
      </c>
    </row>
    <row r="138" spans="1:6" ht="12.75" customHeight="1" x14ac:dyDescent="0.2">
      <c r="A138" s="3" t="s">
        <v>61</v>
      </c>
      <c r="B138" s="3" t="s">
        <v>61</v>
      </c>
      <c r="C138" s="4" t="s">
        <v>121</v>
      </c>
      <c r="D138" s="5">
        <v>1650</v>
      </c>
      <c r="E138" s="5">
        <v>1683</v>
      </c>
      <c r="F138" s="5">
        <v>1716.66</v>
      </c>
    </row>
    <row r="139" spans="1:6" ht="12.75" customHeight="1" x14ac:dyDescent="0.2">
      <c r="A139" s="3" t="s">
        <v>61</v>
      </c>
      <c r="B139" s="3" t="s">
        <v>61</v>
      </c>
      <c r="C139" s="4" t="s">
        <v>150</v>
      </c>
      <c r="D139" s="5">
        <v>4200</v>
      </c>
      <c r="E139" s="5">
        <v>4284</v>
      </c>
      <c r="F139" s="5">
        <v>4369.68</v>
      </c>
    </row>
    <row r="140" spans="1:6" ht="12.75" customHeight="1" x14ac:dyDescent="0.2">
      <c r="A140" s="3" t="s">
        <v>61</v>
      </c>
      <c r="B140" s="3" t="s">
        <v>61</v>
      </c>
      <c r="C140" s="4" t="s">
        <v>166</v>
      </c>
      <c r="D140" s="5">
        <v>30918</v>
      </c>
      <c r="E140" s="5">
        <v>30043.02</v>
      </c>
      <c r="F140" s="5">
        <v>29021.56</v>
      </c>
    </row>
    <row r="141" spans="1:6" ht="25.5" customHeight="1" x14ac:dyDescent="0.2">
      <c r="A141" s="6"/>
      <c r="B141" s="6"/>
      <c r="C141" s="7" t="s">
        <v>58</v>
      </c>
      <c r="D141" s="6">
        <f>SUM(D137:D140)</f>
        <v>37018</v>
      </c>
      <c r="E141" s="6">
        <f>SUM(E137:E140)</f>
        <v>36260.020000000004</v>
      </c>
      <c r="F141" s="6">
        <f>SUM(F137:F140)</f>
        <v>35357.9</v>
      </c>
    </row>
    <row r="142" spans="1:6" ht="12.75" customHeight="1" x14ac:dyDescent="0.2">
      <c r="A142" s="3" t="s">
        <v>61</v>
      </c>
      <c r="B142" s="3" t="s">
        <v>61</v>
      </c>
      <c r="C142" s="4" t="s">
        <v>60</v>
      </c>
      <c r="D142" s="5">
        <v>29551.439999999999</v>
      </c>
      <c r="E142" s="5">
        <v>30142.47</v>
      </c>
      <c r="F142" s="5">
        <v>30745.32</v>
      </c>
    </row>
    <row r="143" spans="1:6" ht="12.75" customHeight="1" x14ac:dyDescent="0.2">
      <c r="A143" s="3" t="s">
        <v>61</v>
      </c>
      <c r="B143" s="3" t="s">
        <v>61</v>
      </c>
      <c r="C143" s="4" t="s">
        <v>54</v>
      </c>
      <c r="D143" s="5">
        <v>14163.72</v>
      </c>
      <c r="E143" s="5">
        <v>14446.99</v>
      </c>
      <c r="F143" s="5">
        <v>14735.93</v>
      </c>
    </row>
    <row r="144" spans="1:6" ht="12.75" customHeight="1" x14ac:dyDescent="0.2">
      <c r="A144" s="3" t="s">
        <v>61</v>
      </c>
      <c r="B144" s="3" t="s">
        <v>61</v>
      </c>
      <c r="C144" s="4" t="s">
        <v>77</v>
      </c>
      <c r="D144" s="5">
        <v>4237.08</v>
      </c>
      <c r="E144" s="5">
        <v>4321.8220000000001</v>
      </c>
      <c r="F144" s="5">
        <v>4408.2579999999998</v>
      </c>
    </row>
    <row r="145" spans="1:6" ht="12.75" customHeight="1" x14ac:dyDescent="0.2">
      <c r="A145" s="3" t="s">
        <v>61</v>
      </c>
      <c r="B145" s="3" t="s">
        <v>61</v>
      </c>
      <c r="C145" s="4" t="s">
        <v>114</v>
      </c>
      <c r="D145" s="5">
        <v>4394.16</v>
      </c>
      <c r="E145" s="5">
        <v>4482.0429999999997</v>
      </c>
      <c r="F145" s="5">
        <v>4571.6850000000004</v>
      </c>
    </row>
    <row r="146" spans="1:6" ht="12.75" customHeight="1" x14ac:dyDescent="0.2">
      <c r="A146" s="3" t="s">
        <v>61</v>
      </c>
      <c r="B146" s="3" t="s">
        <v>61</v>
      </c>
      <c r="C146" s="4" t="s">
        <v>171</v>
      </c>
      <c r="D146" s="5">
        <v>6080.22</v>
      </c>
      <c r="E146" s="5">
        <v>6201.8249999999998</v>
      </c>
      <c r="F146" s="5">
        <v>6325.8609999999999</v>
      </c>
    </row>
    <row r="147" spans="1:6" ht="12.75" customHeight="1" x14ac:dyDescent="0.2">
      <c r="A147" s="3" t="s">
        <v>61</v>
      </c>
      <c r="B147" s="3" t="s">
        <v>61</v>
      </c>
      <c r="C147" s="4" t="s">
        <v>62</v>
      </c>
      <c r="D147" s="5">
        <v>30092.04</v>
      </c>
      <c r="E147" s="5">
        <v>30693.88</v>
      </c>
      <c r="F147" s="5">
        <v>31307.759999999998</v>
      </c>
    </row>
    <row r="148" spans="1:6" ht="12.75" customHeight="1" x14ac:dyDescent="0.2">
      <c r="A148" s="3" t="s">
        <v>61</v>
      </c>
      <c r="B148" s="3" t="s">
        <v>61</v>
      </c>
      <c r="C148" s="4" t="s">
        <v>118</v>
      </c>
      <c r="D148" s="5">
        <v>21345.54</v>
      </c>
      <c r="E148" s="5">
        <v>21772.45</v>
      </c>
      <c r="F148" s="5">
        <v>22207.9</v>
      </c>
    </row>
    <row r="149" spans="1:6" ht="12.75" customHeight="1" x14ac:dyDescent="0.2">
      <c r="A149" s="3" t="s">
        <v>61</v>
      </c>
      <c r="B149" s="3" t="s">
        <v>61</v>
      </c>
      <c r="C149" s="4" t="s">
        <v>91</v>
      </c>
      <c r="D149" s="5">
        <v>32705.279999999999</v>
      </c>
      <c r="E149" s="5">
        <v>33359.39</v>
      </c>
      <c r="F149" s="5">
        <v>34026.57</v>
      </c>
    </row>
    <row r="150" spans="1:6" ht="12.75" customHeight="1" x14ac:dyDescent="0.2">
      <c r="A150" s="3" t="s">
        <v>61</v>
      </c>
      <c r="B150" s="3" t="s">
        <v>61</v>
      </c>
      <c r="C150" s="4" t="s">
        <v>81</v>
      </c>
      <c r="D150" s="5">
        <v>14373.84</v>
      </c>
      <c r="E150" s="5">
        <v>14661.32</v>
      </c>
      <c r="F150" s="5">
        <v>14954.54</v>
      </c>
    </row>
    <row r="151" spans="1:6" ht="12.75" customHeight="1" x14ac:dyDescent="0.2">
      <c r="A151" s="3" t="s">
        <v>61</v>
      </c>
      <c r="B151" s="3" t="s">
        <v>61</v>
      </c>
      <c r="C151" s="4" t="s">
        <v>115</v>
      </c>
      <c r="D151" s="5">
        <v>133416</v>
      </c>
      <c r="E151" s="5">
        <v>136084.29999999999</v>
      </c>
      <c r="F151" s="5">
        <v>138806</v>
      </c>
    </row>
    <row r="152" spans="1:6" ht="12.75" customHeight="1" x14ac:dyDescent="0.2">
      <c r="A152" s="6"/>
      <c r="B152" s="6"/>
      <c r="C152" s="7" t="s">
        <v>133</v>
      </c>
      <c r="D152" s="6">
        <f>SUM(D142:D151)</f>
        <v>290359.32</v>
      </c>
      <c r="E152" s="6">
        <f>SUM(E142:E151)</f>
        <v>296166.49</v>
      </c>
      <c r="F152" s="6">
        <f>SUM(F142:F151)</f>
        <v>302089.82400000002</v>
      </c>
    </row>
    <row r="153" spans="1:6" ht="12.75" customHeight="1" x14ac:dyDescent="0.2">
      <c r="A153" s="13" t="s">
        <v>63</v>
      </c>
      <c r="B153" s="13"/>
      <c r="C153" s="13" t="e">
        <f t="shared" ref="C153:F153" si="1">C56+C61+C66+C71+C76+C82+C84+C86+C88+C91+C93+C96+C106+C111+C116+C118+C120+C123+C125+C136+C141+C152</f>
        <v>#VALUE!</v>
      </c>
      <c r="D153" s="8">
        <f t="shared" si="1"/>
        <v>1315904.3288</v>
      </c>
      <c r="E153" s="8">
        <f t="shared" si="1"/>
        <v>1330859.7967000003</v>
      </c>
      <c r="F153" s="8">
        <f t="shared" si="1"/>
        <v>1348298.4917000004</v>
      </c>
    </row>
    <row r="155" spans="1:6" ht="12.75" customHeight="1" x14ac:dyDescent="0.2">
      <c r="A155" s="13" t="s">
        <v>122</v>
      </c>
      <c r="B155" s="13"/>
      <c r="C155" s="13"/>
      <c r="D155" s="8">
        <f>D48-D153</f>
        <v>-35491.728799999924</v>
      </c>
      <c r="E155" s="8">
        <f>E48-E153</f>
        <v>-87420.364700000267</v>
      </c>
      <c r="F155" s="8">
        <f>F48-F153</f>
        <v>-82667.005700000562</v>
      </c>
    </row>
    <row r="156" spans="1:6" ht="12.75" customHeight="1" x14ac:dyDescent="0.2">
      <c r="A156" s="13" t="s">
        <v>10</v>
      </c>
      <c r="B156" s="13"/>
      <c r="C156" s="13"/>
      <c r="D156" s="8">
        <v>72872</v>
      </c>
      <c r="E156" s="8">
        <f>D157</f>
        <v>37380.271200000076</v>
      </c>
      <c r="F156" s="8">
        <f>E157</f>
        <v>-50040.093500000192</v>
      </c>
    </row>
    <row r="157" spans="1:6" ht="12.75" customHeight="1" x14ac:dyDescent="0.2">
      <c r="A157" s="13" t="s">
        <v>98</v>
      </c>
      <c r="B157" s="13"/>
      <c r="C157" s="13"/>
      <c r="D157" s="8">
        <f>D155+D156</f>
        <v>37380.271200000076</v>
      </c>
      <c r="E157" s="8">
        <f>E155+E156</f>
        <v>-50040.093500000192</v>
      </c>
      <c r="F157" s="8">
        <f>F155+F156</f>
        <v>-132707.09920000075</v>
      </c>
    </row>
    <row r="160" spans="1:6" ht="12.75" customHeight="1" x14ac:dyDescent="0.2">
      <c r="C160" s="15" t="s">
        <v>21</v>
      </c>
      <c r="D160" s="10" t="s">
        <v>110</v>
      </c>
      <c r="E160" s="10" t="s">
        <v>108</v>
      </c>
      <c r="F160" s="10" t="s">
        <v>47</v>
      </c>
    </row>
    <row r="161" spans="3:6" ht="12.75" customHeight="1" x14ac:dyDescent="0.2">
      <c r="C161" s="4" t="s">
        <v>116</v>
      </c>
      <c r="D161" s="4">
        <v>802432</v>
      </c>
      <c r="E161" s="4">
        <v>809120</v>
      </c>
      <c r="F161" s="4">
        <v>818255</v>
      </c>
    </row>
    <row r="162" spans="3:6" ht="12.75" customHeight="1" x14ac:dyDescent="0.2">
      <c r="C162" s="16"/>
      <c r="D162" s="16"/>
      <c r="E162" s="16"/>
      <c r="F162" s="16"/>
    </row>
    <row r="163" spans="3:6" ht="12.75" customHeight="1" x14ac:dyDescent="0.2">
      <c r="C163" s="12" t="s">
        <v>28</v>
      </c>
      <c r="D163" s="12">
        <v>0.75349999999999995</v>
      </c>
      <c r="E163" s="12">
        <v>0.76759999999999995</v>
      </c>
      <c r="F163" s="12">
        <v>0.76029999999999998</v>
      </c>
    </row>
    <row r="164" spans="3:6" ht="12.75" customHeight="1" x14ac:dyDescent="0.2">
      <c r="C164" s="12" t="s">
        <v>50</v>
      </c>
      <c r="D164" s="12">
        <v>0.62670000000000003</v>
      </c>
      <c r="E164" s="12">
        <v>0.65069999999999995</v>
      </c>
      <c r="F164" s="12">
        <v>0.64649999999999996</v>
      </c>
    </row>
    <row r="165" spans="3:6" ht="25.5" customHeight="1" x14ac:dyDescent="0.2">
      <c r="C165" s="12" t="s">
        <v>153</v>
      </c>
      <c r="D165" s="12">
        <v>0.60980000000000001</v>
      </c>
      <c r="E165" s="12">
        <v>0.60799999999999998</v>
      </c>
      <c r="F165" s="12">
        <v>0.6069</v>
      </c>
    </row>
    <row r="166" spans="3:6" ht="12.75" customHeight="1" x14ac:dyDescent="0.2">
      <c r="C166" s="16"/>
      <c r="D166" s="16"/>
      <c r="E166" s="16"/>
      <c r="F166" s="16"/>
    </row>
    <row r="167" spans="3:6" ht="12.75" customHeight="1" x14ac:dyDescent="0.2">
      <c r="C167" s="11" t="s">
        <v>75</v>
      </c>
      <c r="D167" s="11">
        <v>8.6</v>
      </c>
      <c r="E167" s="11">
        <v>8.6</v>
      </c>
      <c r="F167" s="11">
        <v>8.6</v>
      </c>
    </row>
    <row r="168" spans="3:6" ht="12.75" customHeight="1" x14ac:dyDescent="0.2">
      <c r="C168" s="11" t="s">
        <v>37</v>
      </c>
      <c r="D168" s="11">
        <v>10.7</v>
      </c>
      <c r="E168" s="11">
        <v>10.3</v>
      </c>
      <c r="F168" s="11">
        <v>10.3</v>
      </c>
    </row>
    <row r="169" spans="3:6" ht="12.75" customHeight="1" x14ac:dyDescent="0.2">
      <c r="C169" s="11" t="s">
        <v>38</v>
      </c>
      <c r="D169" s="11">
        <v>19.3</v>
      </c>
      <c r="E169" s="11">
        <v>18.899999999999999</v>
      </c>
      <c r="F169" s="11">
        <v>18.899999999999999</v>
      </c>
    </row>
    <row r="170" spans="3:6" ht="12.75" customHeight="1" x14ac:dyDescent="0.2">
      <c r="C170" s="16"/>
      <c r="D170" s="16"/>
      <c r="E170" s="16"/>
      <c r="F170" s="16"/>
    </row>
    <row r="171" spans="3:6" ht="12.75" customHeight="1" x14ac:dyDescent="0.2">
      <c r="C171" s="4" t="s">
        <v>44</v>
      </c>
      <c r="D171" s="4">
        <v>169</v>
      </c>
      <c r="E171" s="4">
        <v>162</v>
      </c>
      <c r="F171" s="4">
        <v>163</v>
      </c>
    </row>
    <row r="172" spans="3:6" ht="12.75" customHeight="1" x14ac:dyDescent="0.2">
      <c r="C172" s="11" t="s">
        <v>94</v>
      </c>
      <c r="D172" s="11">
        <v>19.649999999999999</v>
      </c>
      <c r="E172" s="11">
        <v>18.84</v>
      </c>
      <c r="F172" s="11">
        <v>18.95</v>
      </c>
    </row>
    <row r="173" spans="3:6" ht="12.75" customHeight="1" x14ac:dyDescent="0.2">
      <c r="C173" s="16"/>
      <c r="D173" s="16"/>
      <c r="E173" s="16"/>
      <c r="F173" s="16"/>
    </row>
    <row r="174" spans="3:6" ht="12.75" customHeight="1" x14ac:dyDescent="0.2">
      <c r="C174" s="4" t="s">
        <v>169</v>
      </c>
      <c r="D174" s="4">
        <v>57625.51</v>
      </c>
      <c r="E174" s="4">
        <v>59789.84</v>
      </c>
      <c r="F174" s="4">
        <v>60494.93</v>
      </c>
    </row>
    <row r="175" spans="3:6" ht="25.5" customHeight="1" x14ac:dyDescent="0.2">
      <c r="C175" s="12" t="s">
        <v>64</v>
      </c>
      <c r="D175" s="12">
        <v>0.1908</v>
      </c>
      <c r="E175" s="12">
        <v>0.1711</v>
      </c>
      <c r="F175" s="12">
        <v>0.1704</v>
      </c>
    </row>
    <row r="176" spans="3:6" ht="12.75" customHeight="1" x14ac:dyDescent="0.2">
      <c r="C176" s="11" t="s">
        <v>29</v>
      </c>
      <c r="D176" s="11">
        <v>3038.3</v>
      </c>
      <c r="E176" s="11">
        <v>3220.62</v>
      </c>
      <c r="F176" s="11">
        <v>3251.8</v>
      </c>
    </row>
  </sheetData>
  <mergeCells count="13">
    <mergeCell ref="C160"/>
    <mergeCell ref="C162:F162"/>
    <mergeCell ref="C166:F166"/>
    <mergeCell ref="C170:F170"/>
    <mergeCell ref="C173:F173"/>
    <mergeCell ref="A155:C155"/>
    <mergeCell ref="A156:C156"/>
    <mergeCell ref="A157:C157"/>
    <mergeCell ref="A1:F1"/>
    <mergeCell ref="A3:F3"/>
    <mergeCell ref="A48:C48"/>
    <mergeCell ref="A50:F50"/>
    <mergeCell ref="A153:C153"/>
  </mergeCells>
  <pageMargins left="0.75" right="0.75" top="1" bottom="1" header="0.5" footer="0.5"/>
  <pageSetup paperSize="9" scale="15" orientation="landscape" horizontalDpi="300" verticalDpi="300" r:id="rId1"/>
  <headerFooter alignWithMargins="0">
    <oddHeader>&amp;R&amp;"Lato,Bold"&amp;7 Scenario: Upgraded Budget Forecast 2020-21</oddHeader>
    <oddFooter>&amp;L&amp;"Lato,Bold"&amp;7 Access Education&amp;R&amp;"Lato,Bold"&amp;7 Report Generated by FPS Web : &amp;D &amp;T by Kerry Taylor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&amp; Expenditure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Kerry Taylor</dc:creator>
  <cp:keywords/>
  <dc:description/>
  <cp:lastModifiedBy>Sally Foreman</cp:lastModifiedBy>
  <cp:lastPrinted>2021-04-20T19:41:12Z</cp:lastPrinted>
  <dcterms:created xsi:type="dcterms:W3CDTF">2021-04-20T16:00:30Z</dcterms:created>
  <dcterms:modified xsi:type="dcterms:W3CDTF">2021-04-20T19:41:48Z</dcterms:modified>
  <cp:category/>
  <cp:contentStatus/>
</cp:coreProperties>
</file>